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TeraSystem as Opencode Plugin\Teranoo-system\project-control\"/>
    </mc:Choice>
  </mc:AlternateContent>
  <xr:revisionPtr revIDLastSave="0" documentId="13_ncr:1_{7F8CF728-5560-4A37-A293-5ECDB1F550F1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تسعير التطبيقات" sheetId="1" r:id="rId1"/>
    <sheet name="Platforms" sheetId="2" r:id="rId2"/>
    <sheet name="Languages" sheetId="3" r:id="rId3"/>
    <sheet name="RiskLevels" sheetId="4" r:id="rId4"/>
    <sheet name="RushLevels" sheetId="5" r:id="rId5"/>
    <sheet name="AddonsRef" sheetId="6" r:id="rId6"/>
    <sheet name="HoursEstimator" sheetId="7" r:id="rId7"/>
  </sheets>
  <calcPr calcId="181029"/>
</workbook>
</file>

<file path=xl/calcChain.xml><?xml version="1.0" encoding="utf-8"?>
<calcChain xmlns="http://schemas.openxmlformats.org/spreadsheetml/2006/main">
  <c r="B12" i="7" l="1"/>
  <c r="B44" i="1" s="1"/>
  <c r="B46" i="1" s="1"/>
  <c r="B59" i="1" s="1"/>
  <c r="C41" i="1"/>
  <c r="D29" i="1"/>
  <c r="D28" i="1"/>
  <c r="D27" i="1"/>
  <c r="D26" i="1"/>
  <c r="D21" i="1"/>
  <c r="D20" i="1"/>
  <c r="D19" i="1"/>
  <c r="D18" i="1"/>
  <c r="D17" i="1"/>
  <c r="D16" i="1"/>
  <c r="D15" i="1"/>
  <c r="D14" i="1"/>
  <c r="D13" i="1"/>
  <c r="D12" i="1"/>
  <c r="D11" i="1"/>
  <c r="D10" i="1"/>
  <c r="B47" i="1" l="1"/>
  <c r="B22" i="1"/>
  <c r="B23" i="1" s="1"/>
  <c r="B49" i="1" s="1"/>
  <c r="B61" i="1" s="1"/>
  <c r="E51" i="1" l="1"/>
  <c r="B51" i="1" s="1"/>
  <c r="E52" i="1" s="1"/>
  <c r="B52" i="1" s="1"/>
  <c r="E53" i="1" s="1"/>
  <c r="B53" i="1" s="1"/>
  <c r="E54" i="1" s="1"/>
  <c r="B54" i="1" s="1"/>
  <c r="E55" i="1" s="1"/>
  <c r="B55" i="1" s="1"/>
  <c r="B50" i="1"/>
  <c r="E57" i="1" l="1"/>
  <c r="B57" i="1" s="1"/>
  <c r="B58" i="1"/>
  <c r="C60" i="1" l="1"/>
  <c r="B62" i="1"/>
  <c r="B6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Milad Alawawdah</author>
  </authors>
  <commentList>
    <comment ref="B45" authorId="0" shapeId="0" xr:uid="{A4AAB75A-516B-40DB-B53B-4A79FD9D72FE}">
      <text>
        <r>
          <rPr>
            <b/>
            <sz val="9"/>
            <color indexed="81"/>
            <rFont val="Tahoma"/>
            <family val="2"/>
          </rPr>
          <t>القيمة من TeraPricingPolicy.md القسم 30 - تراجع ربع سنويا. آخر مراجعة: 2026-07-05</t>
        </r>
      </text>
    </comment>
  </commentList>
</comments>
</file>

<file path=xl/sharedStrings.xml><?xml version="1.0" encoding="utf-8"?>
<sst xmlns="http://schemas.openxmlformats.org/spreadsheetml/2006/main" count="142" uniqueCount="117">
  <si>
    <t>حاسبة تسعير التطبيقات — Tera Pricing Calculator  v4.2</t>
  </si>
  <si>
    <t>معلومات المشروع</t>
  </si>
  <si>
    <t>اسم المشروع</t>
  </si>
  <si>
    <t>مشروع الموثوق - نظام صيانة</t>
  </si>
  <si>
    <t>اسم العميل</t>
  </si>
  <si>
    <t>الموثوق للصيانة</t>
  </si>
  <si>
    <t>التاريخ</t>
  </si>
  <si>
    <t>2026-07-05</t>
  </si>
  <si>
    <t>أعدها</t>
  </si>
  <si>
    <t>TeraSystemEvolutionAgent (اختبار)</t>
  </si>
  <si>
    <t>عوامل التقييم — أدخل الدرجة من 0 إلى 5</t>
  </si>
  <si>
    <t>1. عدد الشاشات والواجهات  (الوزن: 1.5)</t>
  </si>
  <si>
    <t>2. تعقيد منطق الأعمال  (الوزن: 2)</t>
  </si>
  <si>
    <t>3. قاعدة البيانات والعلاقات  (الوزن: 2)</t>
  </si>
  <si>
    <t>4. الصلاحيات والمستخدمون  (الوزن: 2)</t>
  </si>
  <si>
    <t>5. التقارير والداشبورد  (الوزن: 1.5)</t>
  </si>
  <si>
    <t>6. التكاملات الخارجية  (الوزن: 2)</t>
  </si>
  <si>
    <t>7. التصميم وتجربة المستخدم  (الوزن: 1.5)</t>
  </si>
  <si>
    <t>8. الطباعة وملفات PDF  (الوزن: 1)</t>
  </si>
  <si>
    <t>9. الفروع/الأقسام/تعدد الجهات  (الوزن: 1.5)</t>
  </si>
  <si>
    <t>10. النشر والاستضافة  (الوزن: 1)</t>
  </si>
  <si>
    <t>11. التدريب والتوثيق  (الوزن: 1)</t>
  </si>
  <si>
    <t>12. الاختبار والجودة QA  (الوزن: 1.5)</t>
  </si>
  <si>
    <t>الدرجة الموزونة (Weighted Score)</t>
  </si>
  <si>
    <t>Complexity Index (%)</t>
  </si>
  <si>
    <t>المضاعفات</t>
  </si>
  <si>
    <t>المنصة</t>
  </si>
  <si>
    <t>Web Responsive جيد</t>
  </si>
  <si>
    <t>المضاعف:</t>
  </si>
  <si>
    <t>اللغة</t>
  </si>
  <si>
    <t>هامش المخاطر (Risk)</t>
  </si>
  <si>
    <t>لغة واحدة</t>
  </si>
  <si>
    <t>النسبة:</t>
  </si>
  <si>
    <t>بدل الاستعجال (Rush)</t>
  </si>
  <si>
    <t>منخفض — متطلبات واضحة</t>
  </si>
  <si>
    <t>لا يوجد استعجال</t>
  </si>
  <si>
    <t>الإضافات (Add-ons)</t>
  </si>
  <si>
    <t>البند</t>
  </si>
  <si>
    <t>المستوى</t>
  </si>
  <si>
    <t>القيمة</t>
  </si>
  <si>
    <t>Payment Gateway</t>
  </si>
  <si>
    <t>لا شيء</t>
  </si>
  <si>
    <t>SMS / WhatsApp</t>
  </si>
  <si>
    <t>ERP Integration</t>
  </si>
  <si>
    <t>ترحيل بيانات</t>
  </si>
  <si>
    <t>Import/Export Excel</t>
  </si>
  <si>
    <t>File Storage</t>
  </si>
  <si>
    <t>BI / تقارير متقدمة</t>
  </si>
  <si>
    <t>صلاحيات متقدمة (خارج النطاق)</t>
  </si>
  <si>
    <t>إجمالي الإضافات</t>
  </si>
  <si>
    <t>الحد الأدنى الربحي (Minimum Profitable Price)</t>
  </si>
  <si>
    <t>الساعات المقدرة للتنفيذ</t>
  </si>
  <si>
    <t>Internal Hourly Rate</t>
  </si>
  <si>
    <t>Minimum Profitable Price (JOD)</t>
  </si>
  <si>
    <t>النتيجة النهائية</t>
  </si>
  <si>
    <t>1  |  السعر الأساسي (Base Price)</t>
  </si>
  <si>
    <t>2  |  بعد مضاعف المنصة</t>
  </si>
  <si>
    <t>3  |  بعد مضاعف اللغة</t>
  </si>
  <si>
    <t>4  |  بعد الإضافات</t>
  </si>
  <si>
    <t>5  |  بعد هامش المخاطر</t>
  </si>
  <si>
    <t>6  |  بعد بدل الاستعجال</t>
  </si>
  <si>
    <t>✅   السعر المعتمد النهائي (JOD)</t>
  </si>
  <si>
    <t>🔍  فحص التناسب (Add-ons ≤ 50% من Base Price)</t>
  </si>
  <si>
    <t>تصنيف السعر</t>
  </si>
  <si>
    <t>Web فقط (بدون Responsive)</t>
  </si>
  <si>
    <t>Web + PWA بسيطة</t>
  </si>
  <si>
    <t>Web + PWA مع Offline/Install/Push</t>
  </si>
  <si>
    <t>Web + Android WebView/Hybrid بسيط</t>
  </si>
  <si>
    <t>Web + Android Native</t>
  </si>
  <si>
    <t>Web + Android + iOS</t>
  </si>
  <si>
    <t>Web + Android + iOS Native كامل</t>
  </si>
  <si>
    <t>Native Mobile منفصل</t>
  </si>
  <si>
    <t>لغتان بدون RTL/LTR كامل</t>
  </si>
  <si>
    <t>عربي/إنجليزي RTL/LTR أساسي</t>
  </si>
  <si>
    <t>عربي/إنجليزي RTL/LTR كامل</t>
  </si>
  <si>
    <t>أكثر من لغتين واجهات محدودة</t>
  </si>
  <si>
    <t>أكثر من لغتين كامل</t>
  </si>
  <si>
    <t>متوسط — تفاصيل ناقصة</t>
  </si>
  <si>
    <t>مرتفع — عميل متردد</t>
  </si>
  <si>
    <t>عالي جداً — نطاق غير مستقر</t>
  </si>
  <si>
    <t>خفيف — تقليل 20-30%</t>
  </si>
  <si>
    <t>واضح — تقليل 31-50%</t>
  </si>
  <si>
    <t>حاد — تقليل &gt;50%</t>
  </si>
  <si>
    <t>بسيط</t>
  </si>
  <si>
    <t>متوسط</t>
  </si>
  <si>
    <t>معقد / حساس</t>
  </si>
  <si>
    <t>قالب رئيسي - لا تعدل. احفظ نسخة لكل مشروع: ملف &gt; حفظ باسم &gt; TeraPricingCalculator_اسم-العميل.xlsx</t>
  </si>
  <si>
    <t>افتراضات عامة / ملاحظات:</t>
  </si>
  <si>
    <t>تقدير الساعات الموثق - Hours Estimator (SCP-2026-08-29-002)</t>
  </si>
  <si>
    <t>إرشادي: النطاقات المرجعية دليل لا التزام - اضبط الساعات حسب النطاق الفعلي. المجموع ينتقل تلقائيا لخلية الساعات B44 في الورقة الرئيسية.</t>
  </si>
  <si>
    <t>العنصر</t>
  </si>
  <si>
    <t>ساعات موزعة (أدخل)</t>
  </si>
  <si>
    <t>نطاق مرجعي - صغير</t>
  </si>
  <si>
    <t>نطاق مرجعي - متوسط</t>
  </si>
  <si>
    <t>نطاق مرجعي - كبير</t>
  </si>
  <si>
    <t>واجهات وشاشات (UI)</t>
  </si>
  <si>
    <t>15-25</t>
  </si>
  <si>
    <t>30-50</t>
  </si>
  <si>
    <t>60-100</t>
  </si>
  <si>
    <t>منطق الأعمال</t>
  </si>
  <si>
    <t>25-45</t>
  </si>
  <si>
    <t>50-90</t>
  </si>
  <si>
    <t>قاعدة البيانات</t>
  </si>
  <si>
    <t>30-60</t>
  </si>
  <si>
    <t>التكاملات</t>
  </si>
  <si>
    <t>0-5</t>
  </si>
  <si>
    <t>25-60</t>
  </si>
  <si>
    <t>الاختبار والجودة QA</t>
  </si>
  <si>
    <t>النشر والاستضافة</t>
  </si>
  <si>
    <t>التوثيق والتدريب</t>
  </si>
  <si>
    <t>15-30</t>
  </si>
  <si>
    <t>المجموع الكلي</t>
  </si>
  <si>
    <t>ملاحظة: القيمة تنتقل تلقائيا إلى B44 في الورقة الرئيسية - لا تدخل الساعات يدويا في الرئيسية.</t>
  </si>
  <si>
    <t>تحذير الساعات:</t>
  </si>
  <si>
    <t>سعر Scorecard (قبل السعر الحاسم):</t>
  </si>
  <si>
    <t>الحد الأدنى الربحي (ساعات x معدل):</t>
  </si>
  <si>
    <t>السعر الحاسم المعتمد: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</si>
</sst>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scheme val="minor"/>
    </font>
    <font>
      <b/>
      <sz val="16"/>
      <color rgb="FFFFFFFF"/>
      <name val="Calibri"/>
    </font>
    <font>
      <b/>
      <sz val="12"/>
      <color rgb="FF1F3864"/>
      <name val="Calibri"/>
    </font>
    <font>
      <sz val="10"/>
      <color rgb="FF333333"/>
      <name val="Calibri"/>
    </font>
    <font>
      <b/>
      <sz val="10"/>
      <color rgb="FF333333"/>
      <name val="Calibri"/>
    </font>
    <font>
      <i/>
      <sz val="8"/>
      <color rgb="FF888888"/>
      <name val="Calibri"/>
    </font>
    <font>
      <b/>
      <sz val="10"/>
      <color rgb="FF1F3864"/>
      <name val="Calibri"/>
    </font>
    <font>
      <b/>
      <sz val="14"/>
      <color rgb="FF006100"/>
      <name val="Calibri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D6E4F0"/>
      </patternFill>
    </fill>
    <fill>
      <patternFill patternType="solid">
        <fgColor rgb="FFFFF2CC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1F3864"/>
      </bottom>
      <diagonal/>
    </border>
    <border>
      <left/>
      <right/>
      <top/>
      <bottom style="medium">
        <color rgb="FF1F38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5" fillId="0" borderId="0" xfId="0" applyFont="1"/>
    <xf numFmtId="2" fontId="6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9" fontId="6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3" fontId="7" fillId="5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0" fillId="0" borderId="1" xfId="0" applyBorder="1"/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0" fontId="9" fillId="0" borderId="0" xfId="0" applyFont="1"/>
    <xf numFmtId="0" fontId="8" fillId="0" borderId="0" xfId="0" applyFont="1"/>
    <xf numFmtId="1" fontId="0" fillId="0" borderId="0" xfId="0" applyNumberFormat="1"/>
    <xf numFmtId="16" fontId="0" fillId="0" borderId="0" xfId="0" applyNumberFormat="1"/>
    <xf numFmtId="1" fontId="4" fillId="4" borderId="0" xfId="0" applyNumberFormat="1" applyFont="1" applyFill="1" applyAlignment="1">
      <alignment horizontal="center" vertical="center" wrapText="1"/>
    </xf>
    <xf numFmtId="3" fontId="0" fillId="0" borderId="0" xfId="0" applyNumberFormat="1"/>
    <xf numFmtId="0" fontId="0" fillId="0" borderId="0" xfId="0" applyProtection="1">
      <protection locked="0"/>
    </xf>
    <xf numFmtId="0" fontId="4" fillId="4" borderId="0" xfId="0" applyFont="1" applyFill="1" applyAlignment="1" applyProtection="1">
      <alignment horizontal="center" vertical="center" wrapText="1"/>
      <protection locked="0"/>
    </xf>
    <xf numFmtId="3" fontId="6" fillId="0" borderId="0" xfId="0" applyNumberFormat="1" applyFont="1" applyAlignment="1" applyProtection="1">
      <alignment horizontal="center" vertical="center" wrapText="1"/>
      <protection locked="0"/>
    </xf>
    <xf numFmtId="1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</sheetPr>
  <dimension ref="A1:E62"/>
  <sheetViews>
    <sheetView workbookViewId="0">
      <pane ySplit="1" topLeftCell="A2" activePane="bottomLeft" state="frozen"/>
      <selection pane="bottomLeft" sqref="A1:E1"/>
    </sheetView>
  </sheetViews>
  <sheetFormatPr defaultRowHeight="14.25" x14ac:dyDescent="0.2"/>
  <cols>
    <col min="1" max="1" width="38" customWidth="1"/>
    <col min="2" max="2" width="18" customWidth="1"/>
    <col min="3" max="4" width="14" customWidth="1"/>
    <col min="5" max="5" width="38" hidden="1" customWidth="1"/>
  </cols>
  <sheetData>
    <row r="1" spans="1:5" x14ac:dyDescent="0.2">
      <c r="A1" s="18" t="s">
        <v>0</v>
      </c>
      <c r="B1" s="19"/>
      <c r="C1" s="19"/>
      <c r="D1" s="19"/>
      <c r="E1" s="19"/>
    </row>
    <row r="2" spans="1:5" ht="15" x14ac:dyDescent="0.25">
      <c r="A2" s="20" t="s">
        <v>86</v>
      </c>
    </row>
    <row r="3" spans="1:5" x14ac:dyDescent="0.2">
      <c r="A3" s="16" t="s">
        <v>1</v>
      </c>
      <c r="B3" s="17"/>
      <c r="C3" s="17"/>
      <c r="D3" s="17"/>
      <c r="E3" s="17"/>
    </row>
    <row r="4" spans="1:5" x14ac:dyDescent="0.2">
      <c r="A4" s="1" t="s">
        <v>2</v>
      </c>
      <c r="B4" s="2" t="s">
        <v>3</v>
      </c>
    </row>
    <row r="5" spans="1:5" x14ac:dyDescent="0.2">
      <c r="A5" s="1" t="s">
        <v>4</v>
      </c>
      <c r="B5" s="2" t="s">
        <v>5</v>
      </c>
    </row>
    <row r="6" spans="1:5" x14ac:dyDescent="0.2">
      <c r="A6" s="1" t="s">
        <v>6</v>
      </c>
      <c r="B6" s="2" t="s">
        <v>7</v>
      </c>
    </row>
    <row r="7" spans="1:5" ht="25.5" x14ac:dyDescent="0.2">
      <c r="A7" s="1" t="s">
        <v>8</v>
      </c>
      <c r="B7" s="2" t="s">
        <v>9</v>
      </c>
    </row>
    <row r="8" spans="1:5" ht="15" x14ac:dyDescent="0.25">
      <c r="A8" s="21" t="s">
        <v>87</v>
      </c>
      <c r="B8" s="26"/>
    </row>
    <row r="9" spans="1:5" x14ac:dyDescent="0.2">
      <c r="A9" s="16" t="s">
        <v>10</v>
      </c>
      <c r="B9" s="17"/>
      <c r="C9" s="17"/>
      <c r="D9" s="17"/>
      <c r="E9" s="17"/>
    </row>
    <row r="10" spans="1:5" x14ac:dyDescent="0.2">
      <c r="A10" s="1" t="s">
        <v>11</v>
      </c>
      <c r="B10" s="27"/>
      <c r="C10" s="3">
        <v>1.5</v>
      </c>
      <c r="D10" s="3">
        <f t="shared" ref="D10:D21" si="0">B10*C10</f>
        <v>0</v>
      </c>
      <c r="E10" s="26"/>
    </row>
    <row r="11" spans="1:5" x14ac:dyDescent="0.2">
      <c r="A11" s="1" t="s">
        <v>12</v>
      </c>
      <c r="B11" s="27"/>
      <c r="C11" s="3">
        <v>2</v>
      </c>
      <c r="D11" s="3">
        <f t="shared" si="0"/>
        <v>0</v>
      </c>
      <c r="E11" s="26"/>
    </row>
    <row r="12" spans="1:5" x14ac:dyDescent="0.2">
      <c r="A12" s="1" t="s">
        <v>13</v>
      </c>
      <c r="B12" s="27"/>
      <c r="C12" s="3">
        <v>2</v>
      </c>
      <c r="D12" s="3">
        <f t="shared" si="0"/>
        <v>0</v>
      </c>
      <c r="E12" s="26"/>
    </row>
    <row r="13" spans="1:5" x14ac:dyDescent="0.2">
      <c r="A13" s="1" t="s">
        <v>14</v>
      </c>
      <c r="B13" s="27"/>
      <c r="C13" s="3">
        <v>2</v>
      </c>
      <c r="D13" s="3">
        <f t="shared" si="0"/>
        <v>0</v>
      </c>
      <c r="E13" s="26"/>
    </row>
    <row r="14" spans="1:5" x14ac:dyDescent="0.2">
      <c r="A14" s="1" t="s">
        <v>15</v>
      </c>
      <c r="B14" s="27"/>
      <c r="C14" s="3">
        <v>1.5</v>
      </c>
      <c r="D14" s="3">
        <f t="shared" si="0"/>
        <v>0</v>
      </c>
      <c r="E14" s="26"/>
    </row>
    <row r="15" spans="1:5" x14ac:dyDescent="0.2">
      <c r="A15" s="1" t="s">
        <v>16</v>
      </c>
      <c r="B15" s="27"/>
      <c r="C15" s="3">
        <v>2</v>
      </c>
      <c r="D15" s="3">
        <f t="shared" si="0"/>
        <v>0</v>
      </c>
      <c r="E15" s="26"/>
    </row>
    <row r="16" spans="1:5" x14ac:dyDescent="0.2">
      <c r="A16" s="1" t="s">
        <v>17</v>
      </c>
      <c r="B16" s="27"/>
      <c r="C16" s="3">
        <v>1.5</v>
      </c>
      <c r="D16" s="3">
        <f t="shared" si="0"/>
        <v>0</v>
      </c>
      <c r="E16" s="26"/>
    </row>
    <row r="17" spans="1:5" x14ac:dyDescent="0.2">
      <c r="A17" s="1" t="s">
        <v>18</v>
      </c>
      <c r="B17" s="27"/>
      <c r="C17" s="3">
        <v>1</v>
      </c>
      <c r="D17" s="3">
        <f t="shared" si="0"/>
        <v>0</v>
      </c>
      <c r="E17" s="26"/>
    </row>
    <row r="18" spans="1:5" x14ac:dyDescent="0.2">
      <c r="A18" s="1" t="s">
        <v>19</v>
      </c>
      <c r="B18" s="27"/>
      <c r="C18" s="3">
        <v>1.5</v>
      </c>
      <c r="D18" s="3">
        <f t="shared" si="0"/>
        <v>0</v>
      </c>
      <c r="E18" s="26"/>
    </row>
    <row r="19" spans="1:5" x14ac:dyDescent="0.2">
      <c r="A19" s="1" t="s">
        <v>20</v>
      </c>
      <c r="B19" s="27"/>
      <c r="C19" s="3">
        <v>1</v>
      </c>
      <c r="D19" s="3">
        <f t="shared" si="0"/>
        <v>0</v>
      </c>
      <c r="E19" s="26"/>
    </row>
    <row r="20" spans="1:5" x14ac:dyDescent="0.2">
      <c r="A20" s="1" t="s">
        <v>21</v>
      </c>
      <c r="B20" s="27"/>
      <c r="C20" s="3">
        <v>1</v>
      </c>
      <c r="D20" s="3">
        <f t="shared" si="0"/>
        <v>0</v>
      </c>
      <c r="E20" s="26"/>
    </row>
    <row r="21" spans="1:5" x14ac:dyDescent="0.2">
      <c r="A21" s="1" t="s">
        <v>22</v>
      </c>
      <c r="B21" s="27"/>
      <c r="C21" s="3">
        <v>1.5</v>
      </c>
      <c r="D21" s="3">
        <f t="shared" si="0"/>
        <v>0</v>
      </c>
      <c r="E21" s="26"/>
    </row>
    <row r="22" spans="1:5" x14ac:dyDescent="0.2">
      <c r="A22" s="1" t="s">
        <v>23</v>
      </c>
      <c r="B22" s="4">
        <f>SUM(D10:D21)</f>
        <v>0</v>
      </c>
    </row>
    <row r="23" spans="1:5" x14ac:dyDescent="0.2">
      <c r="A23" s="1" t="s">
        <v>24</v>
      </c>
      <c r="B23" s="4">
        <f>(B22/92.5)*100</f>
        <v>0</v>
      </c>
    </row>
    <row r="25" spans="1:5" x14ac:dyDescent="0.2">
      <c r="A25" s="16" t="s">
        <v>25</v>
      </c>
      <c r="B25" s="17"/>
      <c r="C25" s="17"/>
      <c r="D25" s="17"/>
      <c r="E25" s="17"/>
    </row>
    <row r="26" spans="1:5" x14ac:dyDescent="0.2">
      <c r="A26" s="1" t="s">
        <v>26</v>
      </c>
      <c r="B26" s="27" t="s">
        <v>27</v>
      </c>
      <c r="C26" s="5" t="s">
        <v>28</v>
      </c>
      <c r="D26" s="6">
        <f>IFERROR(VLOOKUP(B26,Platforms!A:B,2,FALSE),1)</f>
        <v>1</v>
      </c>
    </row>
    <row r="27" spans="1:5" x14ac:dyDescent="0.2">
      <c r="A27" s="1" t="s">
        <v>29</v>
      </c>
      <c r="B27" s="27" t="s">
        <v>31</v>
      </c>
      <c r="C27" s="5" t="s">
        <v>28</v>
      </c>
      <c r="D27" s="6">
        <f>IFERROR(VLOOKUP(B27,Languages!A:B,2,FALSE),1)</f>
        <v>1</v>
      </c>
    </row>
    <row r="28" spans="1:5" x14ac:dyDescent="0.2">
      <c r="A28" s="1" t="s">
        <v>30</v>
      </c>
      <c r="B28" s="27" t="s">
        <v>31</v>
      </c>
      <c r="C28" s="5" t="s">
        <v>32</v>
      </c>
      <c r="D28" s="7">
        <f>IFERROR(VLOOKUP(B28,RiskLevels!A:B,2,FALSE),0.05)</f>
        <v>0.05</v>
      </c>
    </row>
    <row r="29" spans="1:5" x14ac:dyDescent="0.2">
      <c r="A29" s="1" t="s">
        <v>33</v>
      </c>
      <c r="B29" s="27" t="s">
        <v>34</v>
      </c>
      <c r="C29" s="5" t="s">
        <v>32</v>
      </c>
      <c r="D29" s="7">
        <f>IFERROR(VLOOKUP(B29,RushLevels!A:B,2,FALSE),0)</f>
        <v>0</v>
      </c>
    </row>
    <row r="30" spans="1:5" x14ac:dyDescent="0.2">
      <c r="B30" t="s">
        <v>35</v>
      </c>
    </row>
    <row r="31" spans="1:5" x14ac:dyDescent="0.2">
      <c r="A31" s="16" t="s">
        <v>36</v>
      </c>
      <c r="B31" s="17"/>
      <c r="C31" s="17"/>
      <c r="D31" s="17"/>
      <c r="E31" s="17"/>
    </row>
    <row r="32" spans="1:5" x14ac:dyDescent="0.2">
      <c r="A32" s="8" t="s">
        <v>37</v>
      </c>
      <c r="B32" s="9" t="s">
        <v>38</v>
      </c>
      <c r="C32" s="9" t="s">
        <v>39</v>
      </c>
    </row>
    <row r="33" spans="1:5" x14ac:dyDescent="0.2">
      <c r="A33" s="1" t="s">
        <v>40</v>
      </c>
      <c r="B33" s="27" t="s">
        <v>41</v>
      </c>
      <c r="C33" s="28">
        <v>0</v>
      </c>
    </row>
    <row r="34" spans="1:5" x14ac:dyDescent="0.2">
      <c r="A34" s="1" t="s">
        <v>42</v>
      </c>
      <c r="B34" s="27" t="s">
        <v>41</v>
      </c>
      <c r="C34" s="28">
        <v>0</v>
      </c>
    </row>
    <row r="35" spans="1:5" x14ac:dyDescent="0.2">
      <c r="A35" s="1" t="s">
        <v>43</v>
      </c>
      <c r="B35" s="27" t="s">
        <v>41</v>
      </c>
      <c r="C35" s="28">
        <v>0</v>
      </c>
    </row>
    <row r="36" spans="1:5" x14ac:dyDescent="0.2">
      <c r="A36" s="1" t="s">
        <v>44</v>
      </c>
      <c r="B36" s="27" t="s">
        <v>41</v>
      </c>
      <c r="C36" s="28">
        <v>0</v>
      </c>
    </row>
    <row r="37" spans="1:5" x14ac:dyDescent="0.2">
      <c r="A37" s="1" t="s">
        <v>45</v>
      </c>
      <c r="B37" s="27" t="s">
        <v>41</v>
      </c>
      <c r="C37" s="28">
        <v>0</v>
      </c>
    </row>
    <row r="38" spans="1:5" x14ac:dyDescent="0.2">
      <c r="A38" s="1" t="s">
        <v>46</v>
      </c>
      <c r="B38" s="27" t="s">
        <v>41</v>
      </c>
      <c r="C38" s="28">
        <v>0</v>
      </c>
    </row>
    <row r="39" spans="1:5" x14ac:dyDescent="0.2">
      <c r="A39" s="1" t="s">
        <v>47</v>
      </c>
      <c r="B39" s="27" t="s">
        <v>41</v>
      </c>
      <c r="C39" s="28">
        <v>0</v>
      </c>
    </row>
    <row r="40" spans="1:5" x14ac:dyDescent="0.2">
      <c r="A40" s="1" t="s">
        <v>48</v>
      </c>
      <c r="B40" s="27" t="s">
        <v>41</v>
      </c>
      <c r="C40" s="28">
        <v>0</v>
      </c>
    </row>
    <row r="41" spans="1:5" x14ac:dyDescent="0.2">
      <c r="A41" s="1" t="s">
        <v>49</v>
      </c>
      <c r="C41" s="10">
        <f>SUM(C33:C40)</f>
        <v>0</v>
      </c>
    </row>
    <row r="43" spans="1:5" x14ac:dyDescent="0.2">
      <c r="A43" s="16" t="s">
        <v>50</v>
      </c>
      <c r="B43" s="17"/>
      <c r="C43" s="17"/>
      <c r="D43" s="17"/>
      <c r="E43" s="17"/>
    </row>
    <row r="44" spans="1:5" x14ac:dyDescent="0.2">
      <c r="A44" s="1" t="s">
        <v>51</v>
      </c>
      <c r="B44" s="24">
        <f>HoursEstimator!B12</f>
        <v>0</v>
      </c>
    </row>
    <row r="45" spans="1:5" x14ac:dyDescent="0.2">
      <c r="A45" s="1" t="s">
        <v>52</v>
      </c>
      <c r="B45" s="9">
        <v>4</v>
      </c>
    </row>
    <row r="46" spans="1:5" x14ac:dyDescent="0.2">
      <c r="A46" s="1" t="s">
        <v>53</v>
      </c>
      <c r="B46" s="11">
        <f>B44*B45</f>
        <v>0</v>
      </c>
    </row>
    <row r="47" spans="1:5" ht="15" x14ac:dyDescent="0.25">
      <c r="A47" t="s">
        <v>113</v>
      </c>
      <c r="B47" s="20" t="str">
        <f>IF(B44&lt;=0,"تحذير: الساعات غير مدخلة - السعر غير مكتمل",IF(B44&lt;40,"تحذير: أقل من الحد الأدنى (40 ساعة)","الساعات معتمدة"))</f>
        <v>تحذير: الساعات غير مدخلة - السعر غير مكتمل</v>
      </c>
    </row>
    <row r="48" spans="1:5" x14ac:dyDescent="0.2">
      <c r="A48" s="16" t="s">
        <v>54</v>
      </c>
      <c r="B48" s="17"/>
      <c r="C48" s="17"/>
      <c r="D48" s="17"/>
      <c r="E48" s="17"/>
    </row>
    <row r="49" spans="1:5" x14ac:dyDescent="0.2">
      <c r="A49" s="1" t="s">
        <v>55</v>
      </c>
      <c r="B49" s="10">
        <f>IF(B23&lt;=20, 75+(B23-0)*(170-75)/(20-0), IF(B23&lt;=40,  170+(B23-20)*(350-170)/(40-20),  IF(B23&lt;=60,   350+(B23-40)*(700-350)/(60-40),   IF(B23&lt;=70,    700+(B23-60)*(1400-700)/(70-60),    IF(B23&lt;=80,     1400+(B23-70)*(2400-1400)/(80-70),     "خارج الآلية (SOW)"   )))))</f>
        <v>75</v>
      </c>
    </row>
    <row r="50" spans="1:5" x14ac:dyDescent="0.2">
      <c r="A50" s="1"/>
      <c r="B50" s="3" t="str">
        <f>IF(ISTEXT(B49),"⚠️ يتطلب SOW","✓ ضمن النطاق")</f>
        <v>✓ ضمن النطاق</v>
      </c>
    </row>
    <row r="51" spans="1:5" x14ac:dyDescent="0.2">
      <c r="A51" s="1" t="s">
        <v>56</v>
      </c>
      <c r="B51" s="12">
        <f>ROUND(E51,2)</f>
        <v>75</v>
      </c>
      <c r="E51">
        <f>B49*D26</f>
        <v>75</v>
      </c>
    </row>
    <row r="52" spans="1:5" x14ac:dyDescent="0.2">
      <c r="A52" s="1" t="s">
        <v>57</v>
      </c>
      <c r="B52" s="12">
        <f>ROUND(E52,2)</f>
        <v>75</v>
      </c>
      <c r="E52">
        <f>B51*D27</f>
        <v>75</v>
      </c>
    </row>
    <row r="53" spans="1:5" x14ac:dyDescent="0.2">
      <c r="A53" s="1" t="s">
        <v>58</v>
      </c>
      <c r="B53" s="12">
        <f>ROUND(E53,2)</f>
        <v>75</v>
      </c>
      <c r="E53">
        <f>B52+C41</f>
        <v>75</v>
      </c>
    </row>
    <row r="54" spans="1:5" x14ac:dyDescent="0.2">
      <c r="A54" s="1" t="s">
        <v>59</v>
      </c>
      <c r="B54" s="12">
        <f>ROUND(E54,2)</f>
        <v>78.75</v>
      </c>
      <c r="E54">
        <f>B53*(1+D28)</f>
        <v>78.75</v>
      </c>
    </row>
    <row r="55" spans="1:5" x14ac:dyDescent="0.2">
      <c r="A55" s="1" t="s">
        <v>60</v>
      </c>
      <c r="B55" s="12">
        <f>ROUND(E55,2)</f>
        <v>78.75</v>
      </c>
      <c r="E55">
        <f>B54*(1+D29)</f>
        <v>78.75</v>
      </c>
    </row>
    <row r="57" spans="1:5" ht="18.75" x14ac:dyDescent="0.2">
      <c r="A57" s="8" t="s">
        <v>61</v>
      </c>
      <c r="B57" s="13">
        <f>ROUND(E57,0)</f>
        <v>100</v>
      </c>
      <c r="E57">
        <f>MAX(B55,100,B46)</f>
        <v>100</v>
      </c>
    </row>
    <row r="58" spans="1:5" ht="18.75" x14ac:dyDescent="0.2">
      <c r="A58" s="8" t="s">
        <v>114</v>
      </c>
      <c r="B58" s="13">
        <f>B55</f>
        <v>78.75</v>
      </c>
    </row>
    <row r="59" spans="1:5" ht="18.75" x14ac:dyDescent="0.2">
      <c r="A59" s="8" t="s">
        <v>115</v>
      </c>
      <c r="B59" s="13">
        <f>B46</f>
        <v>0</v>
      </c>
    </row>
    <row r="60" spans="1:5" x14ac:dyDescent="0.2">
      <c r="A60" t="s">
        <v>116</v>
      </c>
      <c r="B60" s="25">
        <f>B57</f>
        <v>100</v>
      </c>
      <c r="C60" t="str">
        <f>IF(E57=B46,"(المصدر: الحد الأدنى الربحي)",IF(E57=B55,"(المصدر: Scorecard)","(المصدر: حد الدخول 100 JOD)"))</f>
        <v>(المصدر: حد الدخول 100 JOD)</v>
      </c>
    </row>
    <row r="61" spans="1:5" x14ac:dyDescent="0.2">
      <c r="A61" s="1" t="s">
        <v>62</v>
      </c>
      <c r="B61" s="14" t="str">
        <f>IF(ISTEXT(B49),"N/A",IF(C41&lt;=0.5*B49,"✅ ضمن الحد","⚠️ تجاوز — راجع قاعدة الاستثناء في السياسة"))</f>
        <v>✅ ضمن الحد</v>
      </c>
    </row>
    <row r="62" spans="1:5" x14ac:dyDescent="0.2">
      <c r="A62" s="1" t="s">
        <v>63</v>
      </c>
      <c r="B62" s="14" t="str">
        <f>IF(B57&lt;700,"أقل من 700 — دفعة 60/40",IF(B57&lt;2500,"700-2500 — دفعة 50/25/25","أكثر من 2500 — دفعة 40/40/20"))</f>
        <v>أقل من 700 — دفعة 60/40</v>
      </c>
    </row>
  </sheetData>
  <sheetProtection sheet="1" objects="1" scenarios="1"/>
  <mergeCells count="7">
    <mergeCell ref="A48:E48"/>
    <mergeCell ref="A43:E43"/>
    <mergeCell ref="A25:E25"/>
    <mergeCell ref="A1:E1"/>
    <mergeCell ref="A31:E31"/>
    <mergeCell ref="A9:E9"/>
    <mergeCell ref="A3:E3"/>
  </mergeCells>
  <dataValidations count="7">
    <dataValidation type="whole" promptTitle="الدرجة" prompt="أدخل درجة من 0 إلى 5" sqref="B10:B21" xr:uid="{00000000-0002-0000-0000-000000000000}">
      <formula1>0</formula1>
      <formula2>5</formula2>
    </dataValidation>
    <dataValidation type="list" allowBlank="1" showErrorMessage="1" error="الرجاء اختيار قيمة من القائمة فقط" prompt="اختر من القائمة" sqref="B26" xr:uid="{00000000-0002-0000-0000-00000C000000}">
      <formula1>"Web فقط (بدون Responsive),Web Responsive جيد,Web + PWA بسيطة,Web + PWA مع Offline/Install/Push,Web + Android WebView/Hybrid بسيط,Web + Android Native,Web + Android + iOS,Web + Android + iOS Native كامل,Native Mobile منفصل"</formula1>
    </dataValidation>
    <dataValidation type="list" allowBlank="1" showErrorMessage="1" error="الرجاء اختيار قيمة من القائمة فقط" prompt="اختر من القائمة" sqref="B27" xr:uid="{00000000-0002-0000-0000-00000D000000}">
      <formula1>"لغة واحدة,لغتان بدون RTL/LTR كامل,عربي/إنجليزي RTL/LTR أساسي,عربي/إنجليزي RTL/LTR كامل,أكثر من لغتين واجهات محدودة,أكثر من لغتين كامل"</formula1>
    </dataValidation>
    <dataValidation type="list" allowBlank="1" showErrorMessage="1" error="الرجاء اختيار قيمة من القائمة فقط" prompt="اختر من القائمة" sqref="B28" xr:uid="{00000000-0002-0000-0000-00000E000000}">
      <formula1>"منخفض — متطلبات واضحة,متوسط — تفاصيل ناقصة,مرتفع — عميل متردد,عالي جداً — نطاق غير مستقر"</formula1>
    </dataValidation>
    <dataValidation type="list" allowBlank="1" showErrorMessage="1" error="الرجاء اختيار قيمة من القائمة فقط" prompt="اختر من القائمة" sqref="B29" xr:uid="{00000000-0002-0000-0000-00000F000000}">
      <formula1>"لا يوجد استعجال,خفيف — تقليل 20-30%,واضح — تقليل 31-50%,حاد — تقليل &gt;50%"</formula1>
    </dataValidation>
    <dataValidation type="list" allowBlank="1" showErrorMessage="1" error="الرجاء اختيار قيمة من القائمة فقط" prompt="اختر من القائمة" sqref="B33:B40" xr:uid="{00000000-0002-0000-0000-000010000000}">
      <formula1>"لا شيء,بسيط,متوسط,معقد / حساس"</formula1>
    </dataValidation>
    <dataValidation type="whole" operator="greaterThan" error="يجب أن يكون الرقم أكبر من 0" prompt="أدخل عدد الساعات المقدرة" sqref="B44" xr:uid="{00000000-0002-0000-0000-000018000000}">
      <formula1>0</formula1>
    </dataValidation>
  </dataValidations>
  <pageMargins left="0.75" right="0.75" top="1" bottom="1" header="0.5" footer="0.5"/>
  <pageSetup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E75B6"/>
  </sheetPr>
  <dimension ref="A1:B9"/>
  <sheetViews>
    <sheetView workbookViewId="0"/>
  </sheetViews>
  <sheetFormatPr defaultRowHeight="14.25" x14ac:dyDescent="0.2"/>
  <sheetData>
    <row r="1" spans="1:2" x14ac:dyDescent="0.2">
      <c r="A1" t="s">
        <v>64</v>
      </c>
      <c r="B1">
        <v>0.9</v>
      </c>
    </row>
    <row r="2" spans="1:2" x14ac:dyDescent="0.2">
      <c r="A2" t="s">
        <v>27</v>
      </c>
      <c r="B2">
        <v>1</v>
      </c>
    </row>
    <row r="3" spans="1:2" x14ac:dyDescent="0.2">
      <c r="A3" t="s">
        <v>65</v>
      </c>
      <c r="B3">
        <v>1.1000000000000001</v>
      </c>
    </row>
    <row r="4" spans="1:2" x14ac:dyDescent="0.2">
      <c r="A4" t="s">
        <v>66</v>
      </c>
      <c r="B4">
        <v>1.2</v>
      </c>
    </row>
    <row r="5" spans="1:2" x14ac:dyDescent="0.2">
      <c r="A5" t="s">
        <v>67</v>
      </c>
      <c r="B5">
        <v>1.35</v>
      </c>
    </row>
    <row r="6" spans="1:2" x14ac:dyDescent="0.2">
      <c r="A6" t="s">
        <v>68</v>
      </c>
      <c r="B6">
        <v>1.5</v>
      </c>
    </row>
    <row r="7" spans="1:2" x14ac:dyDescent="0.2">
      <c r="A7" t="s">
        <v>69</v>
      </c>
      <c r="B7">
        <v>1.8</v>
      </c>
    </row>
    <row r="8" spans="1:2" x14ac:dyDescent="0.2">
      <c r="A8" t="s">
        <v>70</v>
      </c>
      <c r="B8">
        <v>2.1</v>
      </c>
    </row>
    <row r="9" spans="1:2" x14ac:dyDescent="0.2">
      <c r="A9" t="s">
        <v>71</v>
      </c>
      <c r="B9">
        <v>-1</v>
      </c>
    </row>
  </sheetData>
  <sheetProtection sheet="1" objects="1" scenarios="1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E75B6"/>
  </sheetPr>
  <dimension ref="A1:B6"/>
  <sheetViews>
    <sheetView workbookViewId="0"/>
  </sheetViews>
  <sheetFormatPr defaultRowHeight="14.25" x14ac:dyDescent="0.2"/>
  <sheetData>
    <row r="1" spans="1:2" x14ac:dyDescent="0.2">
      <c r="A1" t="s">
        <v>31</v>
      </c>
      <c r="B1">
        <v>1</v>
      </c>
    </row>
    <row r="2" spans="1:2" x14ac:dyDescent="0.2">
      <c r="A2" t="s">
        <v>72</v>
      </c>
      <c r="B2">
        <v>1.1000000000000001</v>
      </c>
    </row>
    <row r="3" spans="1:2" x14ac:dyDescent="0.2">
      <c r="A3" t="s">
        <v>73</v>
      </c>
      <c r="B3">
        <v>1.1499999999999999</v>
      </c>
    </row>
    <row r="4" spans="1:2" x14ac:dyDescent="0.2">
      <c r="A4" t="s">
        <v>74</v>
      </c>
      <c r="B4">
        <v>1.25</v>
      </c>
    </row>
    <row r="5" spans="1:2" x14ac:dyDescent="0.2">
      <c r="A5" t="s">
        <v>75</v>
      </c>
      <c r="B5">
        <v>1.25</v>
      </c>
    </row>
    <row r="6" spans="1:2" x14ac:dyDescent="0.2">
      <c r="A6" t="s">
        <v>76</v>
      </c>
      <c r="B6">
        <v>1.4</v>
      </c>
    </row>
  </sheetData>
  <sheetProtection sheet="1" objects="1" scenarios="1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2E75B6"/>
  </sheetPr>
  <dimension ref="A1:B4"/>
  <sheetViews>
    <sheetView workbookViewId="0"/>
  </sheetViews>
  <sheetFormatPr defaultRowHeight="14.25" x14ac:dyDescent="0.2"/>
  <sheetData>
    <row r="1" spans="1:2" x14ac:dyDescent="0.2">
      <c r="A1" t="s">
        <v>34</v>
      </c>
      <c r="B1">
        <v>0.05</v>
      </c>
    </row>
    <row r="2" spans="1:2" x14ac:dyDescent="0.2">
      <c r="A2" t="s">
        <v>77</v>
      </c>
      <c r="B2">
        <v>0.1</v>
      </c>
    </row>
    <row r="3" spans="1:2" x14ac:dyDescent="0.2">
      <c r="A3" t="s">
        <v>78</v>
      </c>
      <c r="B3">
        <v>0.15</v>
      </c>
    </row>
    <row r="4" spans="1:2" x14ac:dyDescent="0.2">
      <c r="A4" t="s">
        <v>79</v>
      </c>
      <c r="B4">
        <v>0.2</v>
      </c>
    </row>
  </sheetData>
  <sheetProtection sheet="1" objects="1" scenarios="1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2E75B6"/>
  </sheetPr>
  <dimension ref="A1:B4"/>
  <sheetViews>
    <sheetView workbookViewId="0"/>
  </sheetViews>
  <sheetFormatPr defaultRowHeight="14.25" x14ac:dyDescent="0.2"/>
  <sheetData>
    <row r="1" spans="1:2" x14ac:dyDescent="0.2">
      <c r="A1" t="s">
        <v>35</v>
      </c>
      <c r="B1">
        <v>0</v>
      </c>
    </row>
    <row r="2" spans="1:2" x14ac:dyDescent="0.2">
      <c r="A2" t="s">
        <v>80</v>
      </c>
      <c r="B2">
        <v>0.1</v>
      </c>
    </row>
    <row r="3" spans="1:2" x14ac:dyDescent="0.2">
      <c r="A3" t="s">
        <v>81</v>
      </c>
      <c r="B3">
        <v>0.2</v>
      </c>
    </row>
    <row r="4" spans="1:2" x14ac:dyDescent="0.2">
      <c r="A4" t="s">
        <v>82</v>
      </c>
      <c r="B4">
        <v>0.35</v>
      </c>
    </row>
  </sheetData>
  <sheetProtection sheet="1" objects="1" scenarios="1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2E75B6"/>
  </sheetPr>
  <dimension ref="A1:E9"/>
  <sheetViews>
    <sheetView workbookViewId="0"/>
  </sheetViews>
  <sheetFormatPr defaultRowHeight="14.25" x14ac:dyDescent="0.2"/>
  <sheetData>
    <row r="1" spans="1:5" x14ac:dyDescent="0.2">
      <c r="A1" s="15" t="s">
        <v>37</v>
      </c>
      <c r="B1" s="15" t="s">
        <v>41</v>
      </c>
      <c r="C1" s="15" t="s">
        <v>83</v>
      </c>
      <c r="D1" s="15" t="s">
        <v>84</v>
      </c>
      <c r="E1" s="15" t="s">
        <v>85</v>
      </c>
    </row>
    <row r="2" spans="1:5" x14ac:dyDescent="0.2">
      <c r="A2" t="s">
        <v>40</v>
      </c>
      <c r="B2">
        <v>0</v>
      </c>
      <c r="C2">
        <v>100</v>
      </c>
      <c r="D2">
        <v>200</v>
      </c>
      <c r="E2">
        <v>350</v>
      </c>
    </row>
    <row r="3" spans="1:5" x14ac:dyDescent="0.2">
      <c r="A3" t="s">
        <v>42</v>
      </c>
      <c r="B3">
        <v>0</v>
      </c>
      <c r="C3">
        <v>50</v>
      </c>
      <c r="D3">
        <v>100</v>
      </c>
      <c r="E3">
        <v>200</v>
      </c>
    </row>
    <row r="4" spans="1:5" x14ac:dyDescent="0.2">
      <c r="A4" t="s">
        <v>43</v>
      </c>
      <c r="B4">
        <v>0</v>
      </c>
      <c r="C4">
        <v>200</v>
      </c>
      <c r="D4">
        <v>400</v>
      </c>
      <c r="E4">
        <v>700</v>
      </c>
    </row>
    <row r="5" spans="1:5" x14ac:dyDescent="0.2">
      <c r="A5" t="s">
        <v>44</v>
      </c>
      <c r="B5">
        <v>0</v>
      </c>
      <c r="C5">
        <v>100</v>
      </c>
      <c r="D5">
        <v>300</v>
      </c>
      <c r="E5">
        <v>600</v>
      </c>
    </row>
    <row r="6" spans="1:5" x14ac:dyDescent="0.2">
      <c r="A6" t="s">
        <v>45</v>
      </c>
      <c r="B6">
        <v>0</v>
      </c>
      <c r="C6">
        <v>50</v>
      </c>
      <c r="D6">
        <v>150</v>
      </c>
      <c r="E6">
        <v>250</v>
      </c>
    </row>
    <row r="7" spans="1:5" x14ac:dyDescent="0.2">
      <c r="A7" t="s">
        <v>46</v>
      </c>
      <c r="B7">
        <v>0</v>
      </c>
      <c r="C7">
        <v>35</v>
      </c>
      <c r="D7">
        <v>100</v>
      </c>
      <c r="E7">
        <v>200</v>
      </c>
    </row>
    <row r="8" spans="1:5" x14ac:dyDescent="0.2">
      <c r="A8" t="s">
        <v>47</v>
      </c>
      <c r="B8">
        <v>0</v>
      </c>
      <c r="C8">
        <v>100</v>
      </c>
      <c r="D8">
        <v>250</v>
      </c>
      <c r="E8">
        <v>400</v>
      </c>
    </row>
    <row r="9" spans="1:5" x14ac:dyDescent="0.2">
      <c r="A9" t="s">
        <v>48</v>
      </c>
      <c r="B9">
        <v>0</v>
      </c>
      <c r="C9">
        <v>75</v>
      </c>
      <c r="D9">
        <v>200</v>
      </c>
      <c r="E9">
        <v>350</v>
      </c>
    </row>
  </sheetData>
  <sheetProtection sheet="1" objects="1" scenarios="1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BF25C-82D2-4DCA-B0B4-BEC877A8874E}">
  <dimension ref="A1:E13"/>
  <sheetViews>
    <sheetView tabSelected="1" workbookViewId="0"/>
  </sheetViews>
  <sheetFormatPr defaultRowHeight="14.25" x14ac:dyDescent="0.2"/>
  <sheetData>
    <row r="1" spans="1:5" x14ac:dyDescent="0.2">
      <c r="A1" t="s">
        <v>88</v>
      </c>
    </row>
    <row r="2" spans="1:5" x14ac:dyDescent="0.2">
      <c r="A2" t="s">
        <v>89</v>
      </c>
    </row>
    <row r="4" spans="1:5" x14ac:dyDescent="0.2">
      <c r="A4" t="s">
        <v>90</v>
      </c>
      <c r="B4" t="s">
        <v>91</v>
      </c>
      <c r="C4" t="s">
        <v>92</v>
      </c>
      <c r="D4" t="s">
        <v>93</v>
      </c>
      <c r="E4" t="s">
        <v>94</v>
      </c>
    </row>
    <row r="5" spans="1:5" x14ac:dyDescent="0.2">
      <c r="A5" t="s">
        <v>95</v>
      </c>
      <c r="B5" s="29"/>
      <c r="C5" t="s">
        <v>96</v>
      </c>
      <c r="D5" t="s">
        <v>97</v>
      </c>
      <c r="E5" t="s">
        <v>98</v>
      </c>
    </row>
    <row r="6" spans="1:5" x14ac:dyDescent="0.2">
      <c r="A6" t="s">
        <v>99</v>
      </c>
      <c r="B6" s="29"/>
      <c r="C6" s="23">
        <v>46315</v>
      </c>
      <c r="D6" t="s">
        <v>100</v>
      </c>
      <c r="E6" t="s">
        <v>101</v>
      </c>
    </row>
    <row r="7" spans="1:5" x14ac:dyDescent="0.2">
      <c r="A7" t="s">
        <v>102</v>
      </c>
      <c r="B7" s="29"/>
      <c r="C7" s="23">
        <v>46152</v>
      </c>
      <c r="D7" s="23">
        <v>46381</v>
      </c>
      <c r="E7" t="s">
        <v>103</v>
      </c>
    </row>
    <row r="8" spans="1:5" x14ac:dyDescent="0.2">
      <c r="A8" t="s">
        <v>104</v>
      </c>
      <c r="B8" s="29"/>
      <c r="C8" t="s">
        <v>105</v>
      </c>
      <c r="D8" s="23">
        <v>46254</v>
      </c>
      <c r="E8" t="s">
        <v>106</v>
      </c>
    </row>
    <row r="9" spans="1:5" x14ac:dyDescent="0.2">
      <c r="A9" t="s">
        <v>107</v>
      </c>
      <c r="B9" s="29"/>
      <c r="C9" s="23">
        <v>46152</v>
      </c>
      <c r="D9" s="23">
        <v>46381</v>
      </c>
      <c r="E9" t="s">
        <v>103</v>
      </c>
    </row>
    <row r="10" spans="1:5" x14ac:dyDescent="0.2">
      <c r="A10" t="s">
        <v>108</v>
      </c>
      <c r="B10" s="29"/>
      <c r="C10" s="23">
        <v>46058</v>
      </c>
      <c r="D10" s="23">
        <v>46152</v>
      </c>
      <c r="E10" s="23">
        <v>46315</v>
      </c>
    </row>
    <row r="11" spans="1:5" x14ac:dyDescent="0.2">
      <c r="A11" t="s">
        <v>109</v>
      </c>
      <c r="B11" s="29"/>
      <c r="C11" s="23">
        <v>46058</v>
      </c>
      <c r="D11" s="23">
        <v>46157</v>
      </c>
      <c r="E11" t="s">
        <v>110</v>
      </c>
    </row>
    <row r="12" spans="1:5" x14ac:dyDescent="0.2">
      <c r="A12" t="s">
        <v>111</v>
      </c>
      <c r="B12" s="22">
        <f>SUM(B5:B11)</f>
        <v>0</v>
      </c>
    </row>
    <row r="13" spans="1:5" x14ac:dyDescent="0.2">
      <c r="A13" t="s">
        <v>112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تسعير التطبيقات</vt:lpstr>
      <vt:lpstr>Platforms</vt:lpstr>
      <vt:lpstr>Languages</vt:lpstr>
      <vt:lpstr>RiskLevels</vt:lpstr>
      <vt:lpstr>RushLevels</vt:lpstr>
      <vt:lpstr>AddonsRef</vt:lpstr>
      <vt:lpstr>HoursEstimator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Majed Alabasi</cp:lastModifiedBy>
  <dcterms:created xsi:type="dcterms:W3CDTF">2026-07-05T13:26:01Z</dcterms:created>
  <dcterms:modified xsi:type="dcterms:W3CDTF">2026-08-28T21:42:39Z</dcterms:modified>
</cp:coreProperties>
</file>