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filterPrivacy="1" codeName="ThisWorkbook" autoCompressPictures="0"/>
  <xr:revisionPtr revIDLastSave="0" documentId="8_{F067D7E8-DEC5-4225-B270-72FE985E942E}" xr6:coauthVersionLast="46" xr6:coauthVersionMax="46" xr10:uidLastSave="{00000000-0000-0000-0000-000000000000}"/>
  <bookViews>
    <workbookView xWindow="-19320" yWindow="615" windowWidth="19440" windowHeight="15150" tabRatio="788" xr2:uid="{00000000-000D-0000-FFFF-FFFF00000000}"/>
  </bookViews>
  <sheets>
    <sheet name="Январь" sheetId="14" r:id="rId1"/>
    <sheet name="Февраль" sheetId="15" r:id="rId2"/>
    <sheet name="Март" sheetId="16" r:id="rId3"/>
    <sheet name="Апрель" sheetId="17" r:id="rId4"/>
    <sheet name="Май" sheetId="18" r:id="rId5"/>
    <sheet name="Июнь" sheetId="19" r:id="rId6"/>
    <sheet name="Июль" sheetId="20" r:id="rId7"/>
    <sheet name="Август" sheetId="21" r:id="rId8"/>
    <sheet name="Сентябрь" sheetId="22" r:id="rId9"/>
    <sheet name="Октябрь" sheetId="23" r:id="rId10"/>
    <sheet name="Ноябрь" sheetId="24" r:id="rId11"/>
    <sheet name="Декабрь" sheetId="25" r:id="rId12"/>
  </sheets>
  <definedNames>
    <definedName name="ГодКалендаря">Январь!$K$5</definedName>
    <definedName name="ДниИНедели">{0,1,2,3,4,5,6} + {0;1;2;3;4;5}*7</definedName>
    <definedName name="НачалоНедели">Январь!$L$5</definedName>
    <definedName name="_xlnm.Print_Area" localSheetId="7">Август!$A:$I</definedName>
    <definedName name="_xlnm.Print_Area" localSheetId="3">Апрель!$A:$I</definedName>
    <definedName name="_xlnm.Print_Area" localSheetId="11">Декабрь!$A:$I</definedName>
    <definedName name="_xlnm.Print_Area" localSheetId="6">Июль!$A:$I</definedName>
    <definedName name="_xlnm.Print_Area" localSheetId="5">Июнь!$A:$I</definedName>
    <definedName name="_xlnm.Print_Area" localSheetId="4">Май!$A:$I</definedName>
    <definedName name="_xlnm.Print_Area" localSheetId="2">Март!$A:$I</definedName>
    <definedName name="_xlnm.Print_Area" localSheetId="10">Ноябрь!$A:$I</definedName>
    <definedName name="_xlnm.Print_Area" localSheetId="9">Октябрь!$A:$I</definedName>
    <definedName name="_xlnm.Print_Area" localSheetId="8">Сентябрь!$A:$I</definedName>
    <definedName name="_xlnm.Print_Area" localSheetId="1">Февраль!$A:$I</definedName>
    <definedName name="_xlnm.Print_Area" localSheetId="0">Январь!$A:$I</definedName>
    <definedName name="ОбластьЗаголовкаСтолбца1..H12.1">Январь!$B$3</definedName>
    <definedName name="ОбластьЗаголовкаСтолбца1..H12.10">Октябрь!$B$3</definedName>
    <definedName name="ОбластьЗаголовкаСтолбца1..H12.11">Ноябрь!$B$3</definedName>
    <definedName name="ОбластьЗаголовкаСтолбца1..H12.12">Декабрь!$B$3</definedName>
    <definedName name="ОбластьЗаголовкаСтолбца1..H12.2">Февраль!$B$3</definedName>
    <definedName name="ОбластьЗаголовкаСтолбца1..H12.3">Март!$B$3</definedName>
    <definedName name="ОбластьЗаголовкаСтолбца1..H12.4">Апрель!$B$3</definedName>
    <definedName name="ОбластьЗаголовкаСтолбца1..H12.5">Май!$B$3</definedName>
    <definedName name="ОбластьЗаголовкаСтолбца1..H12.6">Июнь!$B$3</definedName>
    <definedName name="ОбластьЗаголовкаСтолбца1..H12.7">Июль!$B$3</definedName>
    <definedName name="ОбластьЗаголовкаСтолбца1..H12.8">Август!$B$3</definedName>
    <definedName name="ОбластьЗаголовкаСтолбца1..H12.9">Сентябрь!$B$3</definedName>
    <definedName name="ОбластьЗаголовкаСтолбца2..C14.1">Январь!$B$3</definedName>
    <definedName name="ОбластьЗаголовкаСтолбца2..C14.10">Октябрь!$B$3</definedName>
    <definedName name="ОбластьЗаголовкаСтолбца2..C14.11">Ноябрь!$B$3</definedName>
    <definedName name="ОбластьЗаголовкаСтолбца2..C14.12">Декабрь!$B$3</definedName>
    <definedName name="ОбластьЗаголовкаСтолбца2..C14.2">Февраль!$B$3</definedName>
    <definedName name="ОбластьЗаголовкаСтолбца2..C14.3">Март!$B$3</definedName>
    <definedName name="ОбластьЗаголовкаСтолбца2..C14.4">Апрель!$B$3</definedName>
    <definedName name="ОбластьЗаголовкаСтолбца2..C14.5">Май!$B$3</definedName>
    <definedName name="ОбластьЗаголовкаСтолбца2..C14.6">Июнь!$B$3</definedName>
    <definedName name="ОбластьЗаголовкаСтолбца2..C14.7">Июль!$B$3</definedName>
    <definedName name="ОбластьЗаголовкаСтолбца2..C14.8">Август!$B$3</definedName>
    <definedName name="ОбластьЗаголовкаСтолбца2..C14.9">Сентябрь!$B$3</definedName>
    <definedName name="ОбластьЗаголовкаСтроки1..K3">Январь!$K$4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25" l="1" a="1"/>
  <c r="C14" i="25" s="1"/>
  <c r="B12" i="25" a="1"/>
  <c r="G12" i="25" s="1"/>
  <c r="B10" i="25" a="1"/>
  <c r="G10" i="25" s="1"/>
  <c r="B8" i="25" a="1"/>
  <c r="G8" i="25" s="1"/>
  <c r="F6" i="25"/>
  <c r="B6" i="25" a="1"/>
  <c r="G6" i="25" s="1"/>
  <c r="F4" i="25"/>
  <c r="B4" i="25"/>
  <c r="B4" i="25" a="1"/>
  <c r="G4" i="25" s="1"/>
  <c r="B14" i="24" a="1"/>
  <c r="B14" i="24" s="1"/>
  <c r="C12" i="24"/>
  <c r="B12" i="24" a="1"/>
  <c r="G12" i="24" s="1"/>
  <c r="C10" i="24"/>
  <c r="B10" i="24" a="1"/>
  <c r="G10" i="24" s="1"/>
  <c r="B8" i="24" a="1"/>
  <c r="C8" i="24" s="1"/>
  <c r="B6" i="24" a="1"/>
  <c r="G6" i="24" s="1"/>
  <c r="B4" i="24" a="1"/>
  <c r="G4" i="24" s="1"/>
  <c r="B14" i="23" a="1"/>
  <c r="C14" i="23" s="1"/>
  <c r="B12" i="23"/>
  <c r="B12" i="23" a="1"/>
  <c r="G12" i="23" s="1"/>
  <c r="F10" i="23"/>
  <c r="B10" i="23" a="1"/>
  <c r="G10" i="23" s="1"/>
  <c r="F8" i="23"/>
  <c r="D8" i="23"/>
  <c r="B8" i="23"/>
  <c r="B8" i="23" a="1"/>
  <c r="G8" i="23" s="1"/>
  <c r="B6" i="23" a="1"/>
  <c r="G6" i="23" s="1"/>
  <c r="F4" i="23"/>
  <c r="B4" i="23"/>
  <c r="B4" i="23" a="1"/>
  <c r="G4" i="23" s="1"/>
  <c r="B14" i="22" a="1"/>
  <c r="B14" i="22" s="1"/>
  <c r="B12" i="22" a="1"/>
  <c r="B10" i="22" a="1"/>
  <c r="B8" i="22" a="1"/>
  <c r="B6" i="22" a="1"/>
  <c r="B4" i="22" a="1"/>
  <c r="B14" i="21"/>
  <c r="B14" i="21" a="1"/>
  <c r="C14" i="21" s="1"/>
  <c r="B12" i="21" a="1"/>
  <c r="G12" i="21" s="1"/>
  <c r="B10" i="21" a="1"/>
  <c r="G10" i="21" s="1"/>
  <c r="H8" i="21"/>
  <c r="D8" i="21"/>
  <c r="B8" i="21" a="1"/>
  <c r="G8" i="21" s="1"/>
  <c r="B6" i="21" a="1"/>
  <c r="G6" i="21" s="1"/>
  <c r="B4" i="21" a="1"/>
  <c r="H4" i="21" s="1"/>
  <c r="B14" i="20" a="1"/>
  <c r="C14" i="20" s="1"/>
  <c r="D12" i="20"/>
  <c r="B12" i="20"/>
  <c r="B12" i="20" a="1"/>
  <c r="G12" i="20" s="1"/>
  <c r="B10" i="20" a="1"/>
  <c r="G10" i="20" s="1"/>
  <c r="B8" i="20" a="1"/>
  <c r="G8" i="20" s="1"/>
  <c r="H6" i="20"/>
  <c r="B6" i="20" a="1"/>
  <c r="G6" i="20" s="1"/>
  <c r="F4" i="20"/>
  <c r="B4" i="20"/>
  <c r="B4" i="20" a="1"/>
  <c r="G4" i="20" s="1"/>
  <c r="B14" i="19" a="1"/>
  <c r="B14" i="19" s="1"/>
  <c r="B12" i="19" a="1"/>
  <c r="H12" i="19" s="1"/>
  <c r="C10" i="19"/>
  <c r="B10" i="19" a="1"/>
  <c r="B8" i="19" a="1"/>
  <c r="G8" i="19" s="1"/>
  <c r="C6" i="19"/>
  <c r="B6" i="19" a="1"/>
  <c r="G6" i="19" s="1"/>
  <c r="G4" i="19"/>
  <c r="C4" i="19"/>
  <c r="B4" i="19" a="1"/>
  <c r="B14" i="18" a="1"/>
  <c r="C14" i="18" s="1"/>
  <c r="H12" i="18"/>
  <c r="B12" i="18"/>
  <c r="B12" i="18" a="1"/>
  <c r="G12" i="18" s="1"/>
  <c r="H10" i="18"/>
  <c r="D10" i="18"/>
  <c r="B10" i="18"/>
  <c r="B10" i="18" a="1"/>
  <c r="G10" i="18" s="1"/>
  <c r="H8" i="18"/>
  <c r="F8" i="18"/>
  <c r="D8" i="18"/>
  <c r="B8" i="18"/>
  <c r="B8" i="18" a="1"/>
  <c r="G8" i="18" s="1"/>
  <c r="D6" i="18"/>
  <c r="B6" i="18" a="1"/>
  <c r="G6" i="18" s="1"/>
  <c r="D4" i="18"/>
  <c r="B4" i="18"/>
  <c r="B4" i="18" a="1"/>
  <c r="G4" i="18" s="1"/>
  <c r="B14" i="17" a="1"/>
  <c r="B14" i="17" s="1"/>
  <c r="B12" i="17" a="1"/>
  <c r="B10" i="17" a="1"/>
  <c r="B8" i="17" a="1"/>
  <c r="B6" i="17" a="1"/>
  <c r="B4" i="17" a="1"/>
  <c r="B14" i="16" a="1"/>
  <c r="C14" i="16" s="1"/>
  <c r="F12" i="16"/>
  <c r="D12" i="16"/>
  <c r="B12" i="16"/>
  <c r="B12" i="16" a="1"/>
  <c r="G12" i="16" s="1"/>
  <c r="F10" i="16"/>
  <c r="D10" i="16"/>
  <c r="B10" i="16"/>
  <c r="B10" i="16" a="1"/>
  <c r="G10" i="16" s="1"/>
  <c r="B8" i="16" a="1"/>
  <c r="G8" i="16" s="1"/>
  <c r="B6" i="16" a="1"/>
  <c r="G6" i="16" s="1"/>
  <c r="H4" i="16"/>
  <c r="D4" i="16"/>
  <c r="B4" i="16"/>
  <c r="B4" i="16" a="1"/>
  <c r="G4" i="16" s="1"/>
  <c r="B14" i="15" a="1"/>
  <c r="B14" i="15" s="1"/>
  <c r="G12" i="15"/>
  <c r="C12" i="15"/>
  <c r="B12" i="15" a="1"/>
  <c r="B10" i="15" a="1"/>
  <c r="G10" i="15" s="1"/>
  <c r="B8" i="15" a="1"/>
  <c r="G8" i="15" s="1"/>
  <c r="B6" i="15" a="1"/>
  <c r="G6" i="15" s="1"/>
  <c r="G4" i="15"/>
  <c r="C4" i="15"/>
  <c r="B4" i="15" a="1"/>
  <c r="B14" i="14" a="1"/>
  <c r="C14" i="14" s="1"/>
  <c r="B12" i="14" a="1"/>
  <c r="G12" i="14" s="1"/>
  <c r="H10" i="14"/>
  <c r="F10" i="14"/>
  <c r="D10" i="14"/>
  <c r="B10" i="14"/>
  <c r="B10" i="14" a="1"/>
  <c r="G10" i="14" s="1"/>
  <c r="B8" i="14" a="1"/>
  <c r="G8" i="14" s="1"/>
  <c r="D6" i="14"/>
  <c r="B6" i="14"/>
  <c r="B6" i="14" a="1"/>
  <c r="G6" i="14" s="1"/>
  <c r="B4" i="14" a="1"/>
  <c r="G4" i="14" s="1"/>
  <c r="D8" i="14" l="1"/>
  <c r="F12" i="23"/>
  <c r="G8" i="24"/>
  <c r="H12" i="14"/>
  <c r="F6" i="18"/>
  <c r="H4" i="20"/>
  <c r="B10" i="20"/>
  <c r="B12" i="21"/>
  <c r="H12" i="23"/>
  <c r="H4" i="25"/>
  <c r="B10" i="25"/>
  <c r="H6" i="18"/>
  <c r="D10" i="20"/>
  <c r="D12" i="21"/>
  <c r="D10" i="25"/>
  <c r="B4" i="14"/>
  <c r="F8" i="14"/>
  <c r="C10" i="15"/>
  <c r="D4" i="14"/>
  <c r="H8" i="14"/>
  <c r="B14" i="14"/>
  <c r="B6" i="16"/>
  <c r="F4" i="14"/>
  <c r="D6" i="16"/>
  <c r="H10" i="16"/>
  <c r="D12" i="18"/>
  <c r="C8" i="19"/>
  <c r="B6" i="20"/>
  <c r="F10" i="20"/>
  <c r="B8" i="21"/>
  <c r="F12" i="21"/>
  <c r="D4" i="23"/>
  <c r="H8" i="23"/>
  <c r="B14" i="23"/>
  <c r="B6" i="25"/>
  <c r="F10" i="25"/>
  <c r="C6" i="15"/>
  <c r="H4" i="14"/>
  <c r="F6" i="16"/>
  <c r="F12" i="18"/>
  <c r="D6" i="20"/>
  <c r="H10" i="20"/>
  <c r="H12" i="21"/>
  <c r="D6" i="25"/>
  <c r="H10" i="25"/>
  <c r="B14" i="18"/>
  <c r="H6" i="16"/>
  <c r="F6" i="20"/>
  <c r="F8" i="21"/>
  <c r="H4" i="23"/>
  <c r="B10" i="23"/>
  <c r="C4" i="24"/>
  <c r="D10" i="23"/>
  <c r="H6" i="25"/>
  <c r="B12" i="25"/>
  <c r="B6" i="23"/>
  <c r="D12" i="25"/>
  <c r="D8" i="16"/>
  <c r="H12" i="16"/>
  <c r="F4" i="18"/>
  <c r="B8" i="20"/>
  <c r="F12" i="20"/>
  <c r="B10" i="21"/>
  <c r="D6" i="23"/>
  <c r="H10" i="23"/>
  <c r="C6" i="24"/>
  <c r="C14" i="24"/>
  <c r="B8" i="25"/>
  <c r="F12" i="25"/>
  <c r="C14" i="15"/>
  <c r="F8" i="16"/>
  <c r="H4" i="18"/>
  <c r="D8" i="20"/>
  <c r="H12" i="20"/>
  <c r="D10" i="21"/>
  <c r="F6" i="23"/>
  <c r="D8" i="25"/>
  <c r="H12" i="25"/>
  <c r="B8" i="16"/>
  <c r="D12" i="14"/>
  <c r="C8" i="15"/>
  <c r="H8" i="16"/>
  <c r="B14" i="16"/>
  <c r="F8" i="20"/>
  <c r="F10" i="21"/>
  <c r="H6" i="23"/>
  <c r="F8" i="25"/>
  <c r="F6" i="14"/>
  <c r="H6" i="14"/>
  <c r="B12" i="14"/>
  <c r="B8" i="14"/>
  <c r="F12" i="14"/>
  <c r="F4" i="16"/>
  <c r="B6" i="18"/>
  <c r="F10" i="18"/>
  <c r="D4" i="20"/>
  <c r="H8" i="20"/>
  <c r="B14" i="20"/>
  <c r="H10" i="21"/>
  <c r="D12" i="23"/>
  <c r="D4" i="25"/>
  <c r="H8" i="25"/>
  <c r="B14" i="25"/>
  <c r="H6" i="17"/>
  <c r="F6" i="17"/>
  <c r="D6" i="17"/>
  <c r="B6" i="17"/>
  <c r="E6" i="17"/>
  <c r="H12" i="17"/>
  <c r="F12" i="17"/>
  <c r="D12" i="17"/>
  <c r="B12" i="17"/>
  <c r="E12" i="17"/>
  <c r="H4" i="17"/>
  <c r="F4" i="17"/>
  <c r="D4" i="17"/>
  <c r="B4" i="17"/>
  <c r="E4" i="17"/>
  <c r="H8" i="17"/>
  <c r="F8" i="17"/>
  <c r="D8" i="17"/>
  <c r="B8" i="17"/>
  <c r="E8" i="17"/>
  <c r="H10" i="17"/>
  <c r="F10" i="17"/>
  <c r="D10" i="17"/>
  <c r="B10" i="17"/>
  <c r="E10" i="17"/>
  <c r="H4" i="15"/>
  <c r="F4" i="15"/>
  <c r="D4" i="15"/>
  <c r="B4" i="15"/>
  <c r="E4" i="15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4" i="17"/>
  <c r="G4" i="17"/>
  <c r="C6" i="17"/>
  <c r="G6" i="17"/>
  <c r="C8" i="17"/>
  <c r="G8" i="17"/>
  <c r="C10" i="17"/>
  <c r="G10" i="17"/>
  <c r="C12" i="17"/>
  <c r="G12" i="17"/>
  <c r="C14" i="17"/>
  <c r="H4" i="19"/>
  <c r="F4" i="19"/>
  <c r="D4" i="19"/>
  <c r="B4" i="19"/>
  <c r="E4" i="19"/>
  <c r="H6" i="19"/>
  <c r="F6" i="19"/>
  <c r="D6" i="19"/>
  <c r="B6" i="19"/>
  <c r="E6" i="19"/>
  <c r="H8" i="19"/>
  <c r="F8" i="19"/>
  <c r="D8" i="19"/>
  <c r="B8" i="19"/>
  <c r="E8" i="19"/>
  <c r="H10" i="19"/>
  <c r="F10" i="19"/>
  <c r="D10" i="19"/>
  <c r="B10" i="19"/>
  <c r="G10" i="19"/>
  <c r="E10" i="19"/>
  <c r="C12" i="19"/>
  <c r="E12" i="19"/>
  <c r="G12" i="19"/>
  <c r="C14" i="19"/>
  <c r="C4" i="21"/>
  <c r="E4" i="21"/>
  <c r="G4" i="21"/>
  <c r="C6" i="21"/>
  <c r="E6" i="21"/>
  <c r="H6" i="21"/>
  <c r="H4" i="22"/>
  <c r="F4" i="22"/>
  <c r="D4" i="22"/>
  <c r="B4" i="22"/>
  <c r="E4" i="22"/>
  <c r="H6" i="22"/>
  <c r="F6" i="22"/>
  <c r="D6" i="22"/>
  <c r="B6" i="22"/>
  <c r="E6" i="22"/>
  <c r="H8" i="22"/>
  <c r="F8" i="22"/>
  <c r="D8" i="22"/>
  <c r="B8" i="22"/>
  <c r="E8" i="22"/>
  <c r="H10" i="22"/>
  <c r="F10" i="22"/>
  <c r="D10" i="22"/>
  <c r="B10" i="22"/>
  <c r="E10" i="22"/>
  <c r="H12" i="22"/>
  <c r="F12" i="22"/>
  <c r="D12" i="22"/>
  <c r="B12" i="22"/>
  <c r="E12" i="22"/>
  <c r="C4" i="14"/>
  <c r="E4" i="14"/>
  <c r="C6" i="14"/>
  <c r="E6" i="14"/>
  <c r="C8" i="14"/>
  <c r="E8" i="14"/>
  <c r="C10" i="14"/>
  <c r="E10" i="14"/>
  <c r="C12" i="14"/>
  <c r="E12" i="14"/>
  <c r="C4" i="16"/>
  <c r="E4" i="16"/>
  <c r="C6" i="16"/>
  <c r="E6" i="16"/>
  <c r="C8" i="16"/>
  <c r="E8" i="16"/>
  <c r="C10" i="16"/>
  <c r="E10" i="16"/>
  <c r="C12" i="16"/>
  <c r="E12" i="16"/>
  <c r="C4" i="18"/>
  <c r="E4" i="18"/>
  <c r="C6" i="18"/>
  <c r="E6" i="18"/>
  <c r="C8" i="18"/>
  <c r="E8" i="18"/>
  <c r="C10" i="18"/>
  <c r="E10" i="18"/>
  <c r="C12" i="18"/>
  <c r="E12" i="18"/>
  <c r="B12" i="19"/>
  <c r="D12" i="19"/>
  <c r="F12" i="19"/>
  <c r="C4" i="20"/>
  <c r="E4" i="20"/>
  <c r="C6" i="20"/>
  <c r="E6" i="20"/>
  <c r="C8" i="20"/>
  <c r="E8" i="20"/>
  <c r="C10" i="20"/>
  <c r="E10" i="20"/>
  <c r="C12" i="20"/>
  <c r="E12" i="20"/>
  <c r="B4" i="21"/>
  <c r="D4" i="21"/>
  <c r="F4" i="21"/>
  <c r="B6" i="21"/>
  <c r="D6" i="21"/>
  <c r="F6" i="21"/>
  <c r="C4" i="22"/>
  <c r="G4" i="22"/>
  <c r="C6" i="22"/>
  <c r="G6" i="22"/>
  <c r="C8" i="22"/>
  <c r="G8" i="22"/>
  <c r="C10" i="22"/>
  <c r="G10" i="22"/>
  <c r="C12" i="22"/>
  <c r="G12" i="22"/>
  <c r="C14" i="22"/>
  <c r="H4" i="24"/>
  <c r="F4" i="24"/>
  <c r="D4" i="24"/>
  <c r="B4" i="24"/>
  <c r="E4" i="24"/>
  <c r="H6" i="24"/>
  <c r="F6" i="24"/>
  <c r="D6" i="24"/>
  <c r="B6" i="24"/>
  <c r="E6" i="24"/>
  <c r="H8" i="24"/>
  <c r="F8" i="24"/>
  <c r="D8" i="24"/>
  <c r="B8" i="24"/>
  <c r="E8" i="24"/>
  <c r="H10" i="24"/>
  <c r="F10" i="24"/>
  <c r="D10" i="24"/>
  <c r="B10" i="24"/>
  <c r="E10" i="24"/>
  <c r="H12" i="24"/>
  <c r="F12" i="24"/>
  <c r="D12" i="24"/>
  <c r="B12" i="24"/>
  <c r="E12" i="24"/>
  <c r="C8" i="21"/>
  <c r="E8" i="21"/>
  <c r="C10" i="21"/>
  <c r="E10" i="21"/>
  <c r="C12" i="21"/>
  <c r="E12" i="21"/>
  <c r="C4" i="23"/>
  <c r="E4" i="23"/>
  <c r="C6" i="23"/>
  <c r="E6" i="23"/>
  <c r="C8" i="23"/>
  <c r="E8" i="23"/>
  <c r="C10" i="23"/>
  <c r="E10" i="23"/>
  <c r="C12" i="23"/>
  <c r="E12" i="23"/>
  <c r="C4" i="25"/>
  <c r="E4" i="25"/>
  <c r="C6" i="25"/>
  <c r="E6" i="25"/>
  <c r="C8" i="25"/>
  <c r="E8" i="25"/>
  <c r="C10" i="25"/>
  <c r="E10" i="25"/>
  <c r="C12" i="25"/>
  <c r="E12" i="25"/>
  <c r="B2" i="25"/>
  <c r="B2" i="24"/>
  <c r="B2" i="23"/>
  <c r="B2" i="22"/>
  <c r="B2" i="21"/>
  <c r="B2" i="20"/>
  <c r="B2" i="19"/>
  <c r="B2" i="18"/>
  <c r="B2" i="17"/>
  <c r="B2" i="16"/>
  <c r="B2" i="15"/>
  <c r="B2" i="14"/>
  <c r="B3" i="24" l="1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<sst xmlns="http://schemas.openxmlformats.org/spreadsheetml/2006/main" count="28" uniqueCount="6">
  <si>
    <t>Примечания</t>
  </si>
  <si>
    <t xml:space="preserve"> </t>
  </si>
  <si>
    <t>Параметры календаря</t>
  </si>
  <si>
    <t>Год</t>
  </si>
  <si>
    <t>Начало недели</t>
  </si>
  <si>
    <t>понедельник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</si>
</sst>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d"/>
    <numFmt numFmtId="167" formatCode="_-* #,##0.00\ &quot;lei&quot;_-;\-* #,##0.00\ &quot;lei&quot;_-;_-* &quot;-&quot;??\ &quot;lei&quot;_-;_-@_-"/>
    <numFmt numFmtId="168" formatCode="_-* #,##0\ &quot;lei&quot;_-;\-* #,##0\ &quot;lei&quot;_-;_-* &quot;-&quot;\ &quot;lei&quot;_-;_-@_-"/>
  </numFmts>
  <fonts count="34" x14ac:knownFonts="1">
    <font>
      <sz val="11"/>
      <color theme="1" tint="0.24994659260841701"/>
      <name val="Calibri"/>
      <family val="2"/>
    </font>
    <font>
      <sz val="8"/>
      <name val="Arial"/>
      <family val="2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theme="1"/>
      <name val="Calibri"/>
      <family val="2"/>
    </font>
    <font>
      <sz val="11"/>
      <color indexed="63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b/>
      <sz val="14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sz val="11"/>
      <color theme="1" tint="0.34998626667073579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1"/>
      <color theme="4" tint="-0.24994659260841701"/>
      <name val="Calibri"/>
      <family val="2"/>
    </font>
    <font>
      <sz val="11"/>
      <color theme="1" tint="0.24994659260841701"/>
      <name val="Calibri"/>
      <family val="2"/>
    </font>
    <font>
      <b/>
      <sz val="11"/>
      <color theme="1" tint="0.34998626667073579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35"/>
      <color theme="4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theme="4" tint="-0.24994659260841701"/>
      <name val="Calibri"/>
      <family val="2"/>
    </font>
    <font>
      <sz val="11"/>
      <name val="Calibri"/>
      <family val="2"/>
    </font>
    <font>
      <sz val="6"/>
      <name val="MS Gothic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12" fillId="2" borderId="0" applyNumberFormat="0" applyBorder="0" applyAlignment="0" applyProtection="0"/>
    <xf numFmtId="0" fontId="21" fillId="0" borderId="3" applyNumberFormat="0" applyFill="0" applyProtection="0">
      <alignment horizontal="left" vertical="center" indent="1"/>
    </xf>
    <xf numFmtId="0" fontId="13" fillId="3" borderId="1" applyNumberFormat="0" applyAlignment="0" applyProtection="0"/>
    <xf numFmtId="0" fontId="15" fillId="4" borderId="2" applyNumberFormat="0" applyProtection="0">
      <alignment vertical="center"/>
    </xf>
    <xf numFmtId="0" fontId="28" fillId="0" borderId="0" applyFill="0" applyBorder="0" applyProtection="0">
      <alignment vertical="center"/>
    </xf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5" borderId="0" applyBorder="0" applyProtection="0">
      <alignment horizontal="left" vertical="top" wrapText="1" indent="1"/>
    </xf>
    <xf numFmtId="166" fontId="18" fillId="0" borderId="0">
      <alignment horizontal="left" indent="1"/>
    </xf>
    <xf numFmtId="0" fontId="32" fillId="5" borderId="0" applyNumberFormat="0" applyFont="0" applyBorder="0" applyAlignment="0">
      <alignment horizontal="left" vertical="center" indent="1"/>
    </xf>
    <xf numFmtId="0" fontId="31" fillId="0" borderId="0">
      <alignment horizontal="left" indent="1"/>
    </xf>
    <xf numFmtId="0" fontId="21" fillId="0" borderId="0" applyFill="0" applyProtection="0"/>
    <xf numFmtId="0" fontId="22" fillId="0" borderId="0" applyFill="0" applyProtection="0"/>
    <xf numFmtId="0" fontId="20" fillId="10" borderId="0" applyNumberFormat="0" applyBorder="0" applyAlignment="0" applyProtection="0"/>
    <xf numFmtId="0" fontId="16" fillId="11" borderId="0" applyNumberFormat="0" applyBorder="0" applyAlignment="0" applyProtection="0"/>
    <xf numFmtId="0" fontId="26" fillId="12" borderId="0" applyNumberFormat="0" applyBorder="0" applyAlignment="0" applyProtection="0"/>
    <xf numFmtId="0" fontId="24" fillId="13" borderId="32" applyNumberFormat="0" applyAlignment="0" applyProtection="0"/>
    <xf numFmtId="0" fontId="27" fillId="14" borderId="33" applyNumberFormat="0" applyAlignment="0" applyProtection="0"/>
    <xf numFmtId="0" fontId="17" fillId="14" borderId="32" applyNumberFormat="0" applyAlignment="0" applyProtection="0"/>
    <xf numFmtId="0" fontId="25" fillId="0" borderId="34" applyNumberFormat="0" applyFill="0" applyAlignment="0" applyProtection="0"/>
    <xf numFmtId="0" fontId="13" fillId="15" borderId="35" applyNumberFormat="0" applyAlignment="0" applyProtection="0"/>
    <xf numFmtId="0" fontId="30" fillId="0" borderId="0" applyNumberFormat="0" applyFill="0" applyBorder="0" applyAlignment="0" applyProtection="0"/>
    <xf numFmtId="0" fontId="22" fillId="16" borderId="36" applyNumberFormat="0" applyFont="0" applyAlignment="0" applyProtection="0"/>
    <xf numFmtId="0" fontId="19" fillId="0" borderId="0" applyNumberFormat="0" applyFill="0" applyBorder="0" applyAlignment="0" applyProtection="0"/>
    <xf numFmtId="0" fontId="29" fillId="0" borderId="37" applyNumberFormat="0" applyFill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4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4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4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4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</cellStyleXfs>
  <cellXfs count="63">
    <xf numFmtId="0" fontId="0" fillId="0" borderId="0" xfId="0">
      <alignment vertical="top"/>
    </xf>
    <xf numFmtId="0" fontId="2" fillId="0" borderId="0" xfId="0" applyFont="1">
      <alignment vertical="top"/>
    </xf>
    <xf numFmtId="0" fontId="2" fillId="0" borderId="0" xfId="2" applyFont="1" applyFill="1" applyBorder="1" applyAlignment="1">
      <alignment vertical="center"/>
    </xf>
    <xf numFmtId="0" fontId="3" fillId="0" borderId="0" xfId="5" applyFont="1" applyFill="1" applyAlignment="1">
      <alignment horizontal="left" vertical="center"/>
    </xf>
    <xf numFmtId="0" fontId="4" fillId="0" borderId="0" xfId="0" applyFont="1" applyAlignment="1">
      <alignment horizontal="left" vertical="center" indent="1"/>
    </xf>
    <xf numFmtId="0" fontId="6" fillId="6" borderId="4" xfId="2" applyFont="1" applyFill="1" applyBorder="1" applyAlignment="1">
      <alignment horizontal="center" vertical="center"/>
    </xf>
    <xf numFmtId="0" fontId="6" fillId="6" borderId="5" xfId="2" applyFont="1" applyFill="1" applyBorder="1" applyAlignment="1">
      <alignment horizontal="center" vertical="center"/>
    </xf>
    <xf numFmtId="0" fontId="6" fillId="6" borderId="6" xfId="2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left" vertical="top" wrapText="1" indent="1"/>
    </xf>
    <xf numFmtId="0" fontId="5" fillId="0" borderId="0" xfId="0" applyFont="1" applyAlignment="1">
      <alignment horizontal="left" vertical="top" wrapText="1" indent="1"/>
    </xf>
    <xf numFmtId="0" fontId="5" fillId="0" borderId="10" xfId="13" applyFont="1" applyFill="1" applyBorder="1" applyAlignment="1">
      <alignment horizontal="left" vertical="top" wrapText="1" indent="1"/>
    </xf>
    <xf numFmtId="0" fontId="2" fillId="0" borderId="8" xfId="16" applyFont="1" applyFill="1" applyBorder="1" applyAlignment="1">
      <alignment horizontal="center" vertical="center"/>
    </xf>
    <xf numFmtId="0" fontId="2" fillId="0" borderId="8" xfId="14" applyFont="1" applyBorder="1" applyAlignment="1">
      <alignment horizontal="center" vertical="center"/>
    </xf>
    <xf numFmtId="0" fontId="6" fillId="7" borderId="4" xfId="2" applyFont="1" applyFill="1" applyBorder="1" applyAlignment="1">
      <alignment horizontal="center" vertical="center"/>
    </xf>
    <xf numFmtId="0" fontId="6" fillId="7" borderId="5" xfId="2" applyFont="1" applyFill="1" applyBorder="1" applyAlignment="1">
      <alignment horizontal="center" vertical="center"/>
    </xf>
    <xf numFmtId="0" fontId="6" fillId="7" borderId="6" xfId="2" applyFont="1" applyFill="1" applyBorder="1" applyAlignment="1">
      <alignment horizontal="center" vertical="center"/>
    </xf>
    <xf numFmtId="0" fontId="6" fillId="8" borderId="4" xfId="2" applyFont="1" applyFill="1" applyBorder="1" applyAlignment="1">
      <alignment horizontal="center" vertical="center"/>
    </xf>
    <xf numFmtId="0" fontId="6" fillId="8" borderId="5" xfId="2" applyFont="1" applyFill="1" applyBorder="1" applyAlignment="1">
      <alignment horizontal="center" vertical="center"/>
    </xf>
    <xf numFmtId="0" fontId="6" fillId="8" borderId="6" xfId="2" applyFont="1" applyFill="1" applyBorder="1" applyAlignment="1">
      <alignment horizontal="center" vertical="center"/>
    </xf>
    <xf numFmtId="0" fontId="5" fillId="0" borderId="15" xfId="13" applyFont="1" applyFill="1" applyBorder="1" applyAlignment="1">
      <alignment horizontal="left" vertical="top" wrapText="1" indent="1"/>
    </xf>
    <xf numFmtId="0" fontId="5" fillId="0" borderId="15" xfId="0" applyFont="1" applyBorder="1" applyAlignment="1">
      <alignment horizontal="left" vertical="top" wrapText="1" indent="1"/>
    </xf>
    <xf numFmtId="0" fontId="6" fillId="9" borderId="4" xfId="2" applyFont="1" applyFill="1" applyBorder="1" applyAlignment="1">
      <alignment horizontal="center" vertical="center"/>
    </xf>
    <xf numFmtId="0" fontId="6" fillId="9" borderId="5" xfId="2" applyFont="1" applyFill="1" applyBorder="1" applyAlignment="1">
      <alignment horizontal="center" vertical="center"/>
    </xf>
    <xf numFmtId="0" fontId="6" fillId="9" borderId="6" xfId="2" applyFont="1" applyFill="1" applyBorder="1" applyAlignment="1">
      <alignment horizontal="center" vertical="center"/>
    </xf>
    <xf numFmtId="0" fontId="5" fillId="0" borderId="21" xfId="13" applyFont="1" applyFill="1" applyBorder="1" applyAlignment="1">
      <alignment horizontal="left" vertical="top" wrapText="1" indent="1"/>
    </xf>
    <xf numFmtId="0" fontId="5" fillId="0" borderId="21" xfId="0" applyFont="1" applyBorder="1" applyAlignment="1">
      <alignment horizontal="left" vertical="top" wrapText="1" indent="1"/>
    </xf>
    <xf numFmtId="0" fontId="5" fillId="0" borderId="27" xfId="13" applyFont="1" applyFill="1" applyBorder="1" applyAlignment="1">
      <alignment horizontal="left" vertical="top" wrapText="1" indent="1"/>
    </xf>
    <xf numFmtId="0" fontId="5" fillId="0" borderId="27" xfId="0" applyFont="1" applyBorder="1" applyAlignment="1">
      <alignment horizontal="left" vertical="top" wrapText="1" indent="1"/>
    </xf>
    <xf numFmtId="166" fontId="4" fillId="0" borderId="9" xfId="12" applyFont="1" applyBorder="1" applyAlignment="1">
      <alignment horizontal="right" indent="1"/>
    </xf>
    <xf numFmtId="166" fontId="4" fillId="0" borderId="11" xfId="12" applyFont="1" applyBorder="1" applyAlignment="1">
      <alignment horizontal="right" indent="1"/>
    </xf>
    <xf numFmtId="166" fontId="4" fillId="0" borderId="9" xfId="13" applyNumberFormat="1" applyFont="1" applyFill="1" applyBorder="1" applyAlignment="1">
      <alignment horizontal="right" vertical="center" wrapText="1" indent="1"/>
    </xf>
    <xf numFmtId="166" fontId="4" fillId="0" borderId="9" xfId="12" applyFont="1" applyBorder="1" applyAlignment="1">
      <alignment horizontal="right" vertical="center" indent="1"/>
    </xf>
    <xf numFmtId="166" fontId="4" fillId="0" borderId="26" xfId="12" applyFont="1" applyBorder="1" applyAlignment="1">
      <alignment horizontal="right" indent="1"/>
    </xf>
    <xf numFmtId="166" fontId="4" fillId="0" borderId="26" xfId="13" applyNumberFormat="1" applyFont="1" applyFill="1" applyBorder="1" applyAlignment="1">
      <alignment horizontal="right" vertical="center" wrapText="1" indent="1"/>
    </xf>
    <xf numFmtId="166" fontId="4" fillId="0" borderId="26" xfId="12" applyFont="1" applyBorder="1" applyAlignment="1">
      <alignment horizontal="right" vertical="center" indent="1"/>
    </xf>
    <xf numFmtId="166" fontId="4" fillId="0" borderId="20" xfId="12" applyFont="1" applyBorder="1" applyAlignment="1">
      <alignment horizontal="right" indent="1"/>
    </xf>
    <xf numFmtId="166" fontId="4" fillId="0" borderId="20" xfId="13" applyNumberFormat="1" applyFont="1" applyFill="1" applyBorder="1" applyAlignment="1">
      <alignment horizontal="right" vertical="center" wrapText="1" indent="1"/>
    </xf>
    <xf numFmtId="166" fontId="4" fillId="0" borderId="20" xfId="12" applyFont="1" applyBorder="1" applyAlignment="1">
      <alignment horizontal="right" vertical="center" indent="1"/>
    </xf>
    <xf numFmtId="166" fontId="4" fillId="0" borderId="14" xfId="12" applyFont="1" applyBorder="1" applyAlignment="1">
      <alignment horizontal="right" indent="1"/>
    </xf>
    <xf numFmtId="166" fontId="4" fillId="0" borderId="14" xfId="13" applyNumberFormat="1" applyFont="1" applyFill="1" applyBorder="1" applyAlignment="1">
      <alignment horizontal="right" vertical="center" wrapText="1" indent="1"/>
    </xf>
    <xf numFmtId="166" fontId="4" fillId="0" borderId="14" xfId="12" applyFont="1" applyBorder="1" applyAlignment="1">
      <alignment horizontal="right" vertical="center" indent="1"/>
    </xf>
    <xf numFmtId="0" fontId="7" fillId="0" borderId="0" xfId="5" applyFont="1" applyFill="1" applyBorder="1">
      <alignment vertical="center"/>
    </xf>
    <xf numFmtId="0" fontId="2" fillId="0" borderId="13" xfId="11" applyFont="1" applyFill="1" applyBorder="1" applyAlignment="1">
      <alignment horizontal="left" vertical="center" wrapText="1" indent="1"/>
    </xf>
    <xf numFmtId="0" fontId="2" fillId="0" borderId="11" xfId="11" applyFont="1" applyFill="1" applyBorder="1" applyAlignment="1">
      <alignment horizontal="left" vertical="center" wrapText="1" indent="1"/>
    </xf>
    <xf numFmtId="0" fontId="5" fillId="0" borderId="7" xfId="11" applyFont="1" applyFill="1" applyBorder="1">
      <alignment horizontal="left" vertical="top" wrapText="1" indent="1"/>
    </xf>
    <xf numFmtId="0" fontId="5" fillId="0" borderId="12" xfId="11" applyFont="1" applyFill="1" applyBorder="1">
      <alignment horizontal="left" vertical="top" wrapText="1" indent="1"/>
    </xf>
    <xf numFmtId="0" fontId="6" fillId="6" borderId="0" xfId="15" applyFont="1" applyFill="1" applyAlignment="1">
      <alignment horizontal="center" vertical="center"/>
    </xf>
    <xf numFmtId="0" fontId="8" fillId="0" borderId="0" xfId="5" applyFont="1" applyFill="1" applyBorder="1">
      <alignment vertical="center"/>
    </xf>
    <xf numFmtId="0" fontId="2" fillId="0" borderId="18" xfId="11" applyFont="1" applyFill="1" applyBorder="1" applyAlignment="1">
      <alignment horizontal="left" vertical="center" wrapText="1" indent="1"/>
    </xf>
    <xf numFmtId="0" fontId="2" fillId="0" borderId="19" xfId="11" applyFont="1" applyFill="1" applyBorder="1" applyAlignment="1">
      <alignment horizontal="left" vertical="center" wrapText="1" indent="1"/>
    </xf>
    <xf numFmtId="0" fontId="5" fillId="0" borderId="16" xfId="11" applyFont="1" applyFill="1" applyBorder="1">
      <alignment horizontal="left" vertical="top" wrapText="1" indent="1"/>
    </xf>
    <xf numFmtId="0" fontId="5" fillId="0" borderId="17" xfId="11" applyFont="1" applyFill="1" applyBorder="1">
      <alignment horizontal="left" vertical="top" wrapText="1" indent="1"/>
    </xf>
    <xf numFmtId="0" fontId="10" fillId="0" borderId="0" xfId="5" applyFont="1" applyFill="1" applyBorder="1">
      <alignment vertical="center"/>
    </xf>
    <xf numFmtId="0" fontId="2" fillId="0" borderId="24" xfId="11" applyFont="1" applyFill="1" applyBorder="1" applyAlignment="1">
      <alignment horizontal="left" vertical="center" wrapText="1" indent="1"/>
    </xf>
    <xf numFmtId="0" fontId="2" fillId="0" borderId="25" xfId="11" applyFont="1" applyFill="1" applyBorder="1" applyAlignment="1">
      <alignment horizontal="left" vertical="center" wrapText="1" indent="1"/>
    </xf>
    <xf numFmtId="0" fontId="5" fillId="0" borderId="22" xfId="11" applyFont="1" applyFill="1" applyBorder="1">
      <alignment horizontal="left" vertical="top" wrapText="1" indent="1"/>
    </xf>
    <xf numFmtId="0" fontId="5" fillId="0" borderId="23" xfId="11" applyFont="1" applyFill="1" applyBorder="1">
      <alignment horizontal="left" vertical="top" wrapText="1" indent="1"/>
    </xf>
    <xf numFmtId="0" fontId="9" fillId="0" borderId="0" xfId="5" applyFont="1" applyFill="1" applyBorder="1">
      <alignment vertical="center"/>
    </xf>
    <xf numFmtId="0" fontId="2" fillId="0" borderId="30" xfId="11" applyFont="1" applyFill="1" applyBorder="1" applyAlignment="1">
      <alignment horizontal="left" vertical="center" wrapText="1" indent="1"/>
    </xf>
    <xf numFmtId="0" fontId="2" fillId="0" borderId="31" xfId="11" applyFont="1" applyFill="1" applyBorder="1" applyAlignment="1">
      <alignment horizontal="left" vertical="center" wrapText="1" indent="1"/>
    </xf>
    <xf numFmtId="0" fontId="5" fillId="0" borderId="28" xfId="11" applyFont="1" applyFill="1" applyBorder="1">
      <alignment horizontal="left" vertical="top" wrapText="1" indent="1"/>
    </xf>
    <xf numFmtId="0" fontId="5" fillId="0" borderId="29" xfId="11" applyFont="1" applyFill="1" applyBorder="1">
      <alignment horizontal="left" vertical="top" wrapText="1" indent="1"/>
    </xf>
  </cellXfs>
  <cellStyles count="50">
    <cellStyle name="20% — акцент1" xfId="29" builtinId="30" customBuiltin="1"/>
    <cellStyle name="20% — акцент2" xfId="32" builtinId="34" customBuiltin="1"/>
    <cellStyle name="20% — акцент3" xfId="36" builtinId="38" customBuiltin="1"/>
    <cellStyle name="20% — акцент4" xfId="40" builtinId="42" customBuiltin="1"/>
    <cellStyle name="20% — акцент5" xfId="43" builtinId="46" customBuiltin="1"/>
    <cellStyle name="20% — акцент6" xfId="47" builtinId="50" customBuiltin="1"/>
    <cellStyle name="40% — акцент1" xfId="1" builtinId="31" customBuiltin="1"/>
    <cellStyle name="40% — акцент2" xfId="33" builtinId="35" customBuiltin="1"/>
    <cellStyle name="40% — акцент3" xfId="37" builtinId="39" customBuiltin="1"/>
    <cellStyle name="40% — акцент4" xfId="41" builtinId="43" customBuiltin="1"/>
    <cellStyle name="40% — акцент5" xfId="44" builtinId="47" customBuiltin="1"/>
    <cellStyle name="40% — акцент6" xfId="48" builtinId="51" customBuiltin="1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5" builtinId="48" customBuiltin="1"/>
    <cellStyle name="60% — акцент6" xfId="49" builtinId="52" customBuiltin="1"/>
    <cellStyle name="Акцент1" xfId="3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" builtinId="45" customBuiltin="1"/>
    <cellStyle name="Акцент6" xfId="46" builtinId="49" customBuiltin="1"/>
    <cellStyle name="Ввод " xfId="20" builtinId="20" customBuiltin="1"/>
    <cellStyle name="Вывод" xfId="21" builtinId="21" customBuiltin="1"/>
    <cellStyle name="Вычисление" xfId="22" builtinId="22" customBuiltin="1"/>
    <cellStyle name="Денежный" xfId="8" builtinId="4" customBuiltin="1"/>
    <cellStyle name="Денежный [0]" xfId="9" builtinId="7" customBuiltin="1"/>
    <cellStyle name="День" xfId="12" xr:uid="{00000000-0005-0000-0000-000008000000}"/>
    <cellStyle name="Заголовок 1" xfId="2" builtinId="16" customBuiltin="1"/>
    <cellStyle name="Заголовок 2" xfId="15" builtinId="17" customBuiltin="1"/>
    <cellStyle name="Заголовок 3" xfId="16" builtinId="18" customBuiltin="1"/>
    <cellStyle name="Заголовок 4" xfId="11" builtinId="19" customBuiltin="1"/>
    <cellStyle name="Запись параметров" xfId="14" xr:uid="{00000000-0005-0000-0000-00000F000000}"/>
    <cellStyle name="Итог" xfId="28" builtinId="25" customBuiltin="1"/>
    <cellStyle name="Контрольная ячейка" xfId="24" builtinId="23" customBuiltin="1"/>
    <cellStyle name="Название" xfId="5" builtinId="15" customBuiltin="1"/>
    <cellStyle name="Нейтральный" xfId="19" builtinId="28" customBuiltin="1"/>
    <cellStyle name="Обычный" xfId="0" builtinId="0" customBuiltin="1"/>
    <cellStyle name="Плохой" xfId="18" builtinId="27" customBuiltin="1"/>
    <cellStyle name="Пояснение" xfId="27" builtinId="53" customBuiltin="1"/>
    <cellStyle name="Примечание" xfId="26" builtinId="10" customBuiltin="1"/>
    <cellStyle name="Процентный" xfId="10" builtinId="5" customBuiltin="1"/>
    <cellStyle name="Связанная ячейка" xfId="23" builtinId="24" customBuiltin="1"/>
    <cellStyle name="Текст предупреждения" xfId="25" builtinId="11" customBuiltin="1"/>
    <cellStyle name="Финансовый" xfId="6" builtinId="3" customBuiltin="1"/>
    <cellStyle name="Финансовый [0]" xfId="7" builtinId="6" customBuiltin="1"/>
    <cellStyle name="Хороший" xfId="17" builtinId="26" customBuiltin="1"/>
    <cellStyle name="Чередующиеся строки" xfId="13" xr:uid="{00000000-0005-0000-0000-000003000000}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183028</xdr:colOff>
      <xdr:row>1</xdr:row>
      <xdr:rowOff>0</xdr:rowOff>
    </xdr:from>
    <xdr:to>
      <xdr:col>8</xdr:col>
      <xdr:colOff>7471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40653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1162050</xdr:colOff>
      <xdr:row>1</xdr:row>
      <xdr:rowOff>0</xdr:rowOff>
    </xdr:from>
    <xdr:to>
      <xdr:col>7</xdr:col>
      <xdr:colOff>1238250</xdr:colOff>
      <xdr:row>1</xdr:row>
      <xdr:rowOff>1143000</xdr:rowOff>
    </xdr:to>
    <xdr:pic>
      <xdr:nvPicPr>
        <xdr:cNvPr id="4" name="Рисунок 3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3" r="353"/>
        <a:stretch/>
      </xdr:blipFill>
      <xdr:spPr>
        <a:xfrm>
          <a:off x="37719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1162050</xdr:colOff>
      <xdr:row>1</xdr:row>
      <xdr:rowOff>0</xdr:rowOff>
    </xdr:from>
    <xdr:to>
      <xdr:col>7</xdr:col>
      <xdr:colOff>1238250</xdr:colOff>
      <xdr:row>1</xdr:row>
      <xdr:rowOff>1143000</xdr:rowOff>
    </xdr:to>
    <xdr:pic>
      <xdr:nvPicPr>
        <xdr:cNvPr id="4" name="Рисунок 3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3" r="353"/>
        <a:stretch/>
      </xdr:blipFill>
      <xdr:spPr>
        <a:xfrm>
          <a:off x="37719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183028</xdr:colOff>
      <xdr:row>1</xdr:row>
      <xdr:rowOff>0</xdr:rowOff>
    </xdr:from>
    <xdr:to>
      <xdr:col>8</xdr:col>
      <xdr:colOff>7471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40653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183028</xdr:colOff>
      <xdr:row>1</xdr:row>
      <xdr:rowOff>0</xdr:rowOff>
    </xdr:from>
    <xdr:to>
      <xdr:col>8</xdr:col>
      <xdr:colOff>7471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40653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327195</xdr:colOff>
      <xdr:row>1</xdr:row>
      <xdr:rowOff>0</xdr:rowOff>
    </xdr:from>
    <xdr:to>
      <xdr:col>7</xdr:col>
      <xdr:colOff>1244429</xdr:colOff>
      <xdr:row>1</xdr:row>
      <xdr:rowOff>1143000</xdr:rowOff>
    </xdr:to>
    <xdr:pic>
      <xdr:nvPicPr>
        <xdr:cNvPr id="2" name="Рисунок 1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48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327195</xdr:colOff>
      <xdr:row>1</xdr:row>
      <xdr:rowOff>0</xdr:rowOff>
    </xdr:from>
    <xdr:to>
      <xdr:col>7</xdr:col>
      <xdr:colOff>1244429</xdr:colOff>
      <xdr:row>1</xdr:row>
      <xdr:rowOff>1143000</xdr:rowOff>
    </xdr:to>
    <xdr:pic>
      <xdr:nvPicPr>
        <xdr:cNvPr id="4" name="Рисунок 3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48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327195</xdr:colOff>
      <xdr:row>1</xdr:row>
      <xdr:rowOff>0</xdr:rowOff>
    </xdr:from>
    <xdr:to>
      <xdr:col>7</xdr:col>
      <xdr:colOff>1244429</xdr:colOff>
      <xdr:row>1</xdr:row>
      <xdr:rowOff>1143000</xdr:rowOff>
    </xdr:to>
    <xdr:pic>
      <xdr:nvPicPr>
        <xdr:cNvPr id="4" name="Рисунок 3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48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250349</xdr:colOff>
      <xdr:row>1</xdr:row>
      <xdr:rowOff>0</xdr:rowOff>
    </xdr:from>
    <xdr:to>
      <xdr:col>7</xdr:col>
      <xdr:colOff>1245075</xdr:colOff>
      <xdr:row>1</xdr:row>
      <xdr:rowOff>1143000</xdr:rowOff>
    </xdr:to>
    <xdr:pic>
      <xdr:nvPicPr>
        <xdr:cNvPr id="3" name="Рисунок 2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07974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250349</xdr:colOff>
      <xdr:row>1</xdr:row>
      <xdr:rowOff>0</xdr:rowOff>
    </xdr:from>
    <xdr:to>
      <xdr:col>7</xdr:col>
      <xdr:colOff>1245075</xdr:colOff>
      <xdr:row>1</xdr:row>
      <xdr:rowOff>1143000</xdr:rowOff>
    </xdr:to>
    <xdr:pic>
      <xdr:nvPicPr>
        <xdr:cNvPr id="4" name="Рисунок 3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07974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250349</xdr:colOff>
      <xdr:row>1</xdr:row>
      <xdr:rowOff>0</xdr:rowOff>
    </xdr:from>
    <xdr:to>
      <xdr:col>7</xdr:col>
      <xdr:colOff>1245075</xdr:colOff>
      <xdr:row>1</xdr:row>
      <xdr:rowOff>1143000</xdr:rowOff>
    </xdr:to>
    <xdr:pic>
      <xdr:nvPicPr>
        <xdr:cNvPr id="4" name="Рисунок 3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07974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1162050</xdr:colOff>
      <xdr:row>1</xdr:row>
      <xdr:rowOff>0</xdr:rowOff>
    </xdr:from>
    <xdr:to>
      <xdr:col>7</xdr:col>
      <xdr:colOff>1238250</xdr:colOff>
      <xdr:row>1</xdr:row>
      <xdr:rowOff>1143000</xdr:rowOff>
    </xdr:to>
    <xdr:pic>
      <xdr:nvPicPr>
        <xdr:cNvPr id="3" name="Рисунок 2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3" r="353"/>
        <a:stretch/>
      </xdr:blipFill>
      <xdr:spPr>
        <a:xfrm>
          <a:off x="37719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abSelected="1" zoomScaleNormal="100" workbookViewId="0">
      <selection activeCell="B4" sqref="B4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1" width="17.28515625" style="1" customWidth="1"/>
    <col min="12" max="12" width="20.28515625" style="1" customWidth="1"/>
    <col min="13" max="13" width="1.7109375" style="1" customWidth="1"/>
    <col min="14" max="16384" width="8.85546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42" t="str">
        <f>"Январь "&amp;ГодКалендаря</f>
        <v>Январь 2024</v>
      </c>
      <c r="C2" s="42"/>
      <c r="D2" s="42"/>
      <c r="E2" s="2"/>
      <c r="F2" s="2"/>
      <c r="G2" s="2"/>
      <c r="H2" s="3"/>
    </row>
    <row r="3" spans="2:12" s="8" customFormat="1" ht="24" customHeight="1" x14ac:dyDescent="0.25">
      <c r="B3" s="5" t="str">
        <f>НачалоНедели</f>
        <v>понедельник</v>
      </c>
      <c r="C3" s="6" t="str">
        <f t="shared" ref="C3:H3" si="0">TEXT(C4,"ДДДД")</f>
        <v>вторник</v>
      </c>
      <c r="D3" s="6" t="str">
        <f t="shared" si="0"/>
        <v>среда</v>
      </c>
      <c r="E3" s="6" t="str">
        <f t="shared" si="0"/>
        <v>четверг</v>
      </c>
      <c r="F3" s="6" t="str">
        <f t="shared" si="0"/>
        <v>пятница</v>
      </c>
      <c r="G3" s="6" t="str">
        <f t="shared" si="0"/>
        <v>суббота</v>
      </c>
      <c r="H3" s="7" t="str">
        <f t="shared" si="0"/>
        <v>воскресенье</v>
      </c>
      <c r="K3" s="47" t="s">
        <v>2</v>
      </c>
      <c r="L3" s="47"/>
    </row>
    <row r="4" spans="2:12" s="4" customFormat="1" ht="24" customHeight="1" x14ac:dyDescent="0.3">
      <c r="B4" s="29">
        <f t="array" ref="B4:H4">ДниИНедели+DATE(ГодКалендаря,1,1)-WEEKDAY(DATE(ГодКалендаря,1,1),(НачалоНедели="Понедельник")+1)+1</f>
        <v>45292</v>
      </c>
      <c r="C4" s="29">
        <v>45293</v>
      </c>
      <c r="D4" s="29">
        <v>45294</v>
      </c>
      <c r="E4" s="29">
        <v>45295</v>
      </c>
      <c r="F4" s="29">
        <v>45296</v>
      </c>
      <c r="G4" s="29">
        <v>45297</v>
      </c>
      <c r="H4" s="30">
        <v>45298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9"/>
      <c r="H5" s="9"/>
      <c r="K5" s="13">
        <v>2024</v>
      </c>
      <c r="L5" s="13" t="s">
        <v>5</v>
      </c>
    </row>
    <row r="6" spans="2:12" s="4" customFormat="1" ht="24" customHeight="1" x14ac:dyDescent="0.25">
      <c r="B6" s="31">
        <f t="array" ref="B6:H6">ДниИНедели+DATE(ГодКалендаря,1,1)-WEEKDAY(DATE(ГодКалендаря,1,1),(НачалоНедели="Понедельник")+1)+8</f>
        <v>45299</v>
      </c>
      <c r="C6" s="31">
        <v>45300</v>
      </c>
      <c r="D6" s="31">
        <v>45301</v>
      </c>
      <c r="E6" s="31">
        <v>45302</v>
      </c>
      <c r="F6" s="31">
        <v>45303</v>
      </c>
      <c r="G6" s="31">
        <v>45304</v>
      </c>
      <c r="H6" s="31">
        <v>45305</v>
      </c>
    </row>
    <row r="7" spans="2:12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12" s="4" customFormat="1" ht="24" customHeight="1" x14ac:dyDescent="0.25">
      <c r="B8" s="32">
        <f t="array" ref="B8:H8">ДниИНедели+DATE(ГодКалендаря,1,1)-WEEKDAY(DATE(ГодКалендаря,1,1),(НачалоНедели="Понедельник")+1)+15</f>
        <v>45306</v>
      </c>
      <c r="C8" s="32">
        <v>45307</v>
      </c>
      <c r="D8" s="32">
        <v>45308</v>
      </c>
      <c r="E8" s="32">
        <v>45309</v>
      </c>
      <c r="F8" s="32">
        <v>45310</v>
      </c>
      <c r="G8" s="32">
        <v>45311</v>
      </c>
      <c r="H8" s="32">
        <v>45312</v>
      </c>
    </row>
    <row r="9" spans="2:12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12" s="4" customFormat="1" ht="24" customHeight="1" x14ac:dyDescent="0.25">
      <c r="B10" s="31">
        <f t="array" ref="B10:H10">ДниИНедели+DATE(ГодКалендаря,1,1)-WEEKDAY(DATE(ГодКалендаря,1,1),(НачалоНедели="Понедельник")+1)+22</f>
        <v>45313</v>
      </c>
      <c r="C10" s="31">
        <v>45314</v>
      </c>
      <c r="D10" s="31">
        <v>45315</v>
      </c>
      <c r="E10" s="31">
        <v>45316</v>
      </c>
      <c r="F10" s="31">
        <v>45317</v>
      </c>
      <c r="G10" s="31">
        <v>45318</v>
      </c>
      <c r="H10" s="31">
        <v>45319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12" s="4" customFormat="1" ht="24" customHeight="1" x14ac:dyDescent="0.25">
      <c r="B12" s="32">
        <f t="array" ref="B12:H12">ДниИНедели+DATE(ГодКалендаря,1,1)-WEEKDAY(DATE(ГодКалендаря,1,1),(НачалоНедели="Понедельник")+1)+29</f>
        <v>45320</v>
      </c>
      <c r="C12" s="32">
        <v>45321</v>
      </c>
      <c r="D12" s="32">
        <v>45322</v>
      </c>
      <c r="E12" s="32">
        <v>45323</v>
      </c>
      <c r="F12" s="32">
        <v>45324</v>
      </c>
      <c r="G12" s="32">
        <v>45325</v>
      </c>
      <c r="H12" s="32">
        <v>45326</v>
      </c>
    </row>
    <row r="13" spans="2:12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12" s="4" customFormat="1" ht="24" customHeight="1" x14ac:dyDescent="0.25">
      <c r="B14" s="31">
        <f t="array" ref="B14:C14">ДниИНедели+DATE(ГодКалендаря,1,1)-WEEKDAY(DATE(ГодКалендаря,1,1),(НачалоНедели="Понедельник")+1)+36</f>
        <v>45327</v>
      </c>
      <c r="C14" s="31">
        <v>45328</v>
      </c>
      <c r="D14" s="43" t="s">
        <v>0</v>
      </c>
      <c r="E14" s="43"/>
      <c r="F14" s="43"/>
      <c r="G14" s="43"/>
      <c r="H14" s="44"/>
    </row>
    <row r="15" spans="2:12" s="10" customFormat="1" ht="56.1" customHeight="1" x14ac:dyDescent="0.25">
      <c r="B15" s="11"/>
      <c r="C15" s="11"/>
      <c r="D15" s="45"/>
      <c r="E15" s="45"/>
      <c r="F15" s="45"/>
      <c r="G15" s="45"/>
      <c r="H15" s="46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Выберите день из списка. Нажмите кнопку «Отмена», а затем клавиши ALT+СТРЕЛКА ВНИЗ, чтобы выбрать день в раскрывающемся списке" prompt="Выберите первый день недели в этой ячейке. Нажмите клавиши ALT+СТРЕЛКА ВНИЗ, чтобы открыть список, и используйте клавиши СТРЕЛКА ВНИЗ и ВВОД для выбора нужного варианта" sqref="L5" xr:uid="{00000000-0002-0000-0000-000000000000}">
      <formula1>"воскресенье, понедельник"</formula1>
    </dataValidation>
    <dataValidation allowBlank="1" showInputMessage="1" showErrorMessage="1" prompt="Создавайте специальный календарь на месяц в этой книге. Укажите год и первый день недели для всех месяцев на этом листе «Январь». Каждый месяц представлен на отдельном листе." sqref="A1" xr:uid="{00000000-0002-0000-0000-000001000000}"/>
    <dataValidation allowBlank="1" showInputMessage="1" showErrorMessage="1" prompt="Введите год в ячейке ниже" sqref="K4" xr:uid="{00000000-0002-0000-0000-000002000000}"/>
    <dataValidation allowBlank="1" showInputMessage="1" showErrorMessage="1" prompt="Выберите первый день недели в ячейке ниже" sqref="L4" xr:uid="{00000000-0002-0000-0000-000003000000}"/>
    <dataValidation allowBlank="1" showInputMessage="1" showErrorMessage="1" prompt="Введите год в этой ячейке" sqref="K5" xr:uid="{00000000-0002-0000-0000-000004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ведите новый день недели в ячейке L5 на этом листе." sqref="B3" xr:uid="{00000000-0002-0000-0000-000005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000-000006000000}"/>
    <dataValidation allowBlank="1" showInputMessage="1" showErrorMessage="1" prompt="Год в этой ячейке автоматически обновляется в соответствии с годом, введенным в ячейке K5. В календаре ниже представлены даты предыдущего и следующего месяца с более светлым оттенком шрифта." sqref="B2:D2" xr:uid="{00000000-0002-0000-0000-000007000000}"/>
    <dataValidation allowBlank="1" showInputMessage="1" showErrorMessage="1" prompt="Автоматически определяемый день недели" sqref="C3:H3" xr:uid="{00000000-0002-0000-0000-000008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000-000009000000}"/>
    <dataValidation allowBlank="1" showInputMessage="1" prompt="Введите заметки на месяц в этой ячейке." sqref="D15:H15" xr:uid="{00000000-0002-0000-0000-00000A000000}"/>
    <dataValidation allowBlank="1" showInputMessage="1" prompt="Введите заметки на месяц в ячейке ниже." sqref="D14:H14" xr:uid="{00000000-0002-0000-0000-00000B000000}"/>
    <dataValidation allowBlank="1" showInputMessage="1" showErrorMessage="1" prompt="Введите год и выберите первый день календаря в ячейках ниже. Эти ячейки с параметрами календаря не печатаются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8" t="str">
        <f>"Октябрь "&amp;ГодКалендаря</f>
        <v>Октябрь 2024</v>
      </c>
      <c r="C2" s="58"/>
      <c r="D2" s="58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понедельник</v>
      </c>
      <c r="C3" s="15" t="str">
        <f t="shared" ref="C3:H3" si="0">TEXT(C4,"ДДДД")</f>
        <v>вторник</v>
      </c>
      <c r="D3" s="15" t="str">
        <f t="shared" si="0"/>
        <v>среда</v>
      </c>
      <c r="E3" s="15" t="str">
        <f t="shared" si="0"/>
        <v>четверг</v>
      </c>
      <c r="F3" s="15" t="str">
        <f t="shared" si="0"/>
        <v>пятница</v>
      </c>
      <c r="G3" s="15" t="str">
        <f t="shared" si="0"/>
        <v>суббота</v>
      </c>
      <c r="H3" s="16" t="str">
        <f t="shared" si="0"/>
        <v>воскресенье</v>
      </c>
    </row>
    <row r="4" spans="2:9" s="4" customFormat="1" ht="24" customHeight="1" x14ac:dyDescent="0.3">
      <c r="B4" s="33">
        <f t="array" ref="B4:H4">ДниИНедели+DATE(ГодКалендаря,10,1)-WEEKDAY(DATE(ГодКалендаря,10,1),(НачалоНедели="Понедельник")+1)+1</f>
        <v>45565</v>
      </c>
      <c r="C4" s="33">
        <v>45566</v>
      </c>
      <c r="D4" s="33">
        <v>45567</v>
      </c>
      <c r="E4" s="33">
        <v>45568</v>
      </c>
      <c r="F4" s="33">
        <v>45569</v>
      </c>
      <c r="G4" s="33">
        <v>45570</v>
      </c>
      <c r="H4" s="33">
        <v>45571</v>
      </c>
    </row>
    <row r="5" spans="2:9" s="10" customFormat="1" ht="56.1" customHeight="1" x14ac:dyDescent="0.25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25">
      <c r="B6" s="34">
        <f t="array" ref="B6:H6">ДниИНедели+DATE(ГодКалендаря,10,1)-WEEKDAY(DATE(ГодКалендаря,10,1),(НачалоНедели="Понедельник")+1)+8</f>
        <v>45572</v>
      </c>
      <c r="C6" s="34">
        <v>45573</v>
      </c>
      <c r="D6" s="34">
        <v>45574</v>
      </c>
      <c r="E6" s="34">
        <v>45575</v>
      </c>
      <c r="F6" s="34">
        <v>45576</v>
      </c>
      <c r="G6" s="34">
        <v>45577</v>
      </c>
      <c r="H6" s="34">
        <v>45578</v>
      </c>
    </row>
    <row r="7" spans="2:9" s="10" customFormat="1" ht="56.1" customHeight="1" x14ac:dyDescent="0.25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25">
      <c r="B8" s="35">
        <f t="array" ref="B8:H8">ДниИНедели+DATE(ГодКалендаря,10,1)-WEEKDAY(DATE(ГодКалендаря,10,1),(НачалоНедели="Понедельник")+1)+15</f>
        <v>45579</v>
      </c>
      <c r="C8" s="35">
        <v>45580</v>
      </c>
      <c r="D8" s="35">
        <v>45581</v>
      </c>
      <c r="E8" s="35">
        <v>45582</v>
      </c>
      <c r="F8" s="35">
        <v>45583</v>
      </c>
      <c r="G8" s="35">
        <v>45584</v>
      </c>
      <c r="H8" s="35">
        <v>45585</v>
      </c>
    </row>
    <row r="9" spans="2:9" s="10" customFormat="1" ht="56.1" customHeight="1" x14ac:dyDescent="0.25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25">
      <c r="B10" s="34">
        <f t="array" ref="B10:H10">ДниИНедели+DATE(ГодКалендаря,10,1)-WEEKDAY(DATE(ГодКалендаря,10,1),(НачалоНедели="Понедельник")+1)+22</f>
        <v>45586</v>
      </c>
      <c r="C10" s="34">
        <v>45587</v>
      </c>
      <c r="D10" s="34">
        <v>45588</v>
      </c>
      <c r="E10" s="34">
        <v>45589</v>
      </c>
      <c r="F10" s="34">
        <v>45590</v>
      </c>
      <c r="G10" s="34">
        <v>45591</v>
      </c>
      <c r="H10" s="34">
        <v>45592</v>
      </c>
    </row>
    <row r="11" spans="2:9" s="10" customFormat="1" ht="56.1" customHeight="1" x14ac:dyDescent="0.25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25">
      <c r="B12" s="35">
        <f t="array" ref="B12:H12">ДниИНедели+DATE(ГодКалендаря,10,1)-WEEKDAY(DATE(ГодКалендаря,10,1),(НачалоНедели="Понедельник")+1)+29</f>
        <v>45593</v>
      </c>
      <c r="C12" s="35">
        <v>45594</v>
      </c>
      <c r="D12" s="35">
        <v>45595</v>
      </c>
      <c r="E12" s="35">
        <v>45596</v>
      </c>
      <c r="F12" s="35">
        <v>45597</v>
      </c>
      <c r="G12" s="35">
        <v>45598</v>
      </c>
      <c r="H12" s="35">
        <v>45599</v>
      </c>
    </row>
    <row r="13" spans="2:9" s="10" customFormat="1" ht="56.1" customHeight="1" x14ac:dyDescent="0.25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25">
      <c r="B14" s="34">
        <f t="array" ref="B14:C14">ДниИНедели+DATE(ГодКалендаря,10,1)-WEEKDAY(DATE(ГодКалендаря,10,1),(НачалоНедели="Понедельник")+1)+36</f>
        <v>45600</v>
      </c>
      <c r="C14" s="34">
        <v>45601</v>
      </c>
      <c r="D14" s="59" t="s">
        <v>0</v>
      </c>
      <c r="E14" s="59"/>
      <c r="F14" s="59"/>
      <c r="G14" s="59"/>
      <c r="H14" s="60"/>
    </row>
    <row r="15" spans="2:9" s="10" customFormat="1" ht="56.1" customHeight="1" x14ac:dyDescent="0.25">
      <c r="B15" s="27"/>
      <c r="C15" s="2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33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900-000000000000}"/>
    <dataValidation allowBlank="1" showInputMessage="1" showErrorMessage="1" prompt="Календарь на октябрь" sqref="A1" xr:uid="{00000000-0002-0000-09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9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900-000003000000}"/>
    <dataValidation allowBlank="1" showInputMessage="1" prompt="Введите заметки на месяц в ячейке ниже." sqref="D14:H14" xr:uid="{00000000-0002-0000-0900-000004000000}"/>
    <dataValidation allowBlank="1" showInputMessage="1" prompt="Введите заметки на месяц в этой ячейке." sqref="D15:H15" xr:uid="{00000000-0002-0000-09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9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9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8" t="str">
        <f>"Ноябрь "&amp;ГодКалендаря</f>
        <v>Ноябрь 2024</v>
      </c>
      <c r="C2" s="58"/>
      <c r="D2" s="58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понедельник</v>
      </c>
      <c r="C3" s="15" t="str">
        <f t="shared" ref="C3:H3" si="0">TEXT(C4,"ДДДД")</f>
        <v>вторник</v>
      </c>
      <c r="D3" s="15" t="str">
        <f t="shared" si="0"/>
        <v>среда</v>
      </c>
      <c r="E3" s="15" t="str">
        <f t="shared" si="0"/>
        <v>четверг</v>
      </c>
      <c r="F3" s="15" t="str">
        <f t="shared" si="0"/>
        <v>пятница</v>
      </c>
      <c r="G3" s="15" t="str">
        <f t="shared" si="0"/>
        <v>суббота</v>
      </c>
      <c r="H3" s="16" t="str">
        <f t="shared" si="0"/>
        <v>воскресенье</v>
      </c>
    </row>
    <row r="4" spans="2:9" s="4" customFormat="1" ht="24" customHeight="1" x14ac:dyDescent="0.3">
      <c r="B4" s="33">
        <f t="array" ref="B4:H4">ДниИНедели+DATE(ГодКалендаря,11,1)-WEEKDAY(DATE(ГодКалендаря,11,1),(НачалоНедели="Понедельник")+1)+1</f>
        <v>45593</v>
      </c>
      <c r="C4" s="33">
        <v>45594</v>
      </c>
      <c r="D4" s="33">
        <v>45595</v>
      </c>
      <c r="E4" s="33">
        <v>45596</v>
      </c>
      <c r="F4" s="33">
        <v>45597</v>
      </c>
      <c r="G4" s="33">
        <v>45598</v>
      </c>
      <c r="H4" s="33">
        <v>45599</v>
      </c>
    </row>
    <row r="5" spans="2:9" s="10" customFormat="1" ht="56.1" customHeight="1" x14ac:dyDescent="0.25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25">
      <c r="B6" s="34">
        <f t="array" ref="B6:H6">ДниИНедели+DATE(ГодКалендаря,11,1)-WEEKDAY(DATE(ГодКалендаря,11,1),(НачалоНедели="Понедельник")+1)+8</f>
        <v>45600</v>
      </c>
      <c r="C6" s="34">
        <v>45601</v>
      </c>
      <c r="D6" s="34">
        <v>45602</v>
      </c>
      <c r="E6" s="34">
        <v>45603</v>
      </c>
      <c r="F6" s="34">
        <v>45604</v>
      </c>
      <c r="G6" s="34">
        <v>45605</v>
      </c>
      <c r="H6" s="34">
        <v>45606</v>
      </c>
    </row>
    <row r="7" spans="2:9" s="10" customFormat="1" ht="56.1" customHeight="1" x14ac:dyDescent="0.25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25">
      <c r="B8" s="35">
        <f t="array" ref="B8:H8">ДниИНедели+DATE(ГодКалендаря,11,1)-WEEKDAY(DATE(ГодКалендаря,11,1),(НачалоНедели="Понедельник")+1)+15</f>
        <v>45607</v>
      </c>
      <c r="C8" s="35">
        <v>45608</v>
      </c>
      <c r="D8" s="35">
        <v>45609</v>
      </c>
      <c r="E8" s="35">
        <v>45610</v>
      </c>
      <c r="F8" s="35">
        <v>45611</v>
      </c>
      <c r="G8" s="35">
        <v>45612</v>
      </c>
      <c r="H8" s="35">
        <v>45613</v>
      </c>
    </row>
    <row r="9" spans="2:9" s="10" customFormat="1" ht="56.1" customHeight="1" x14ac:dyDescent="0.25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25">
      <c r="B10" s="34">
        <f t="array" ref="B10:H10">ДниИНедели+DATE(ГодКалендаря,11,1)-WEEKDAY(DATE(ГодКалендаря,11,1),(НачалоНедели="Понедельник")+1)+22</f>
        <v>45614</v>
      </c>
      <c r="C10" s="34">
        <v>45615</v>
      </c>
      <c r="D10" s="34">
        <v>45616</v>
      </c>
      <c r="E10" s="34">
        <v>45617</v>
      </c>
      <c r="F10" s="34">
        <v>45618</v>
      </c>
      <c r="G10" s="34">
        <v>45619</v>
      </c>
      <c r="H10" s="34">
        <v>45620</v>
      </c>
    </row>
    <row r="11" spans="2:9" s="10" customFormat="1" ht="56.1" customHeight="1" x14ac:dyDescent="0.25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25">
      <c r="B12" s="35">
        <f t="array" ref="B12:H12">ДниИНедели+DATE(ГодКалендаря,11,1)-WEEKDAY(DATE(ГодКалендаря,11,1),(НачалоНедели="Понедельник")+1)+29</f>
        <v>45621</v>
      </c>
      <c r="C12" s="35">
        <v>45622</v>
      </c>
      <c r="D12" s="35">
        <v>45623</v>
      </c>
      <c r="E12" s="35">
        <v>45624</v>
      </c>
      <c r="F12" s="35">
        <v>45625</v>
      </c>
      <c r="G12" s="35">
        <v>45626</v>
      </c>
      <c r="H12" s="35">
        <v>45627</v>
      </c>
    </row>
    <row r="13" spans="2:9" s="10" customFormat="1" ht="56.1" customHeight="1" x14ac:dyDescent="0.25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25">
      <c r="B14" s="34">
        <f t="array" ref="B14:C14">ДниИНедели+DATE(ГодКалендаря,11,1)-WEEKDAY(DATE(ГодКалендаря,11,1),(НачалоНедели="Понедельник")+1)+36</f>
        <v>45628</v>
      </c>
      <c r="C14" s="34">
        <v>45629</v>
      </c>
      <c r="D14" s="59" t="s">
        <v>0</v>
      </c>
      <c r="E14" s="59"/>
      <c r="F14" s="59"/>
      <c r="G14" s="59"/>
      <c r="H14" s="60"/>
    </row>
    <row r="15" spans="2:9" s="10" customFormat="1" ht="56.1" customHeight="1" x14ac:dyDescent="0.25">
      <c r="B15" s="27"/>
      <c r="C15" s="2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33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A00-000000000000}"/>
    <dataValidation allowBlank="1" showInputMessage="1" showErrorMessage="1" prompt="Календарь на ноябрь" sqref="A1" xr:uid="{00000000-0002-0000-0A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A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A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A00-000004000000}"/>
    <dataValidation allowBlank="1" showInputMessage="1" prompt="Введите заметки на месяц в этой ячейке." sqref="D15:H15" xr:uid="{00000000-0002-0000-0A00-000005000000}"/>
    <dataValidation allowBlank="1" showInputMessage="1" prompt="Введите заметки на месяц в ячейке ниже." sqref="D14:H14" xr:uid="{00000000-0002-0000-0A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A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>
      <selection activeCell="B2" sqref="B2:D2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2" t="str">
        <f>"Декабрь "&amp;ГодКалендаря</f>
        <v>Декабрь 2024</v>
      </c>
      <c r="C2" s="42"/>
      <c r="D2" s="42"/>
      <c r="E2" s="2"/>
      <c r="F2" s="2"/>
      <c r="G2" s="2"/>
      <c r="H2" s="3"/>
    </row>
    <row r="3" spans="2:9" s="8" customFormat="1" ht="24" customHeight="1" x14ac:dyDescent="0.25">
      <c r="B3" s="5" t="str">
        <f>НачалоНедели</f>
        <v>понедельник</v>
      </c>
      <c r="C3" s="6" t="str">
        <f t="shared" ref="C3:H3" si="0">TEXT(C4,"ДДДД")</f>
        <v>вторник</v>
      </c>
      <c r="D3" s="6" t="str">
        <f t="shared" si="0"/>
        <v>среда</v>
      </c>
      <c r="E3" s="6" t="str">
        <f t="shared" si="0"/>
        <v>четверг</v>
      </c>
      <c r="F3" s="6" t="str">
        <f t="shared" si="0"/>
        <v>пятница</v>
      </c>
      <c r="G3" s="6" t="str">
        <f t="shared" si="0"/>
        <v>суббота</v>
      </c>
      <c r="H3" s="7" t="str">
        <f t="shared" si="0"/>
        <v>воскресенье</v>
      </c>
    </row>
    <row r="4" spans="2:9" s="4" customFormat="1" ht="24" customHeight="1" x14ac:dyDescent="0.3">
      <c r="B4" s="29">
        <f t="array" ref="B4:H4">ДниИНедели+DATE(ГодКалендаря,12,1)-WEEKDAY(DATE(ГодКалендаря,12,1),(НачалоНедели="Понедельник")+1)+1</f>
        <v>45621</v>
      </c>
      <c r="C4" s="29">
        <v>45622</v>
      </c>
      <c r="D4" s="29">
        <v>45623</v>
      </c>
      <c r="E4" s="29">
        <v>45624</v>
      </c>
      <c r="F4" s="29">
        <v>45625</v>
      </c>
      <c r="G4" s="29">
        <v>45626</v>
      </c>
      <c r="H4" s="30">
        <v>45627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1">
        <f t="array" ref="B6:H6">ДниИНедели+DATE(ГодКалендаря,12,1)-WEEKDAY(DATE(ГодКалендаря,12,1),(НачалоНедели="Понедельник")+1)+8</f>
        <v>45628</v>
      </c>
      <c r="C6" s="31">
        <v>45629</v>
      </c>
      <c r="D6" s="31">
        <v>45630</v>
      </c>
      <c r="E6" s="31">
        <v>45631</v>
      </c>
      <c r="F6" s="31">
        <v>45632</v>
      </c>
      <c r="G6" s="31">
        <v>45633</v>
      </c>
      <c r="H6" s="31">
        <v>45634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2">
        <f t="array" ref="B8:H8">ДниИНедели+DATE(ГодКалендаря,12,1)-WEEKDAY(DATE(ГодКалендаря,12,1),(НачалоНедели="Понедельник")+1)+15</f>
        <v>45635</v>
      </c>
      <c r="C8" s="32">
        <v>45636</v>
      </c>
      <c r="D8" s="32">
        <v>45637</v>
      </c>
      <c r="E8" s="32">
        <v>45638</v>
      </c>
      <c r="F8" s="32">
        <v>45639</v>
      </c>
      <c r="G8" s="32">
        <v>45640</v>
      </c>
      <c r="H8" s="32">
        <v>45641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1">
        <f t="array" ref="B10:H10">ДниИНедели+DATE(ГодКалендаря,12,1)-WEEKDAY(DATE(ГодКалендаря,12,1),(НачалоНедели="Понедельник")+1)+22</f>
        <v>45642</v>
      </c>
      <c r="C10" s="31">
        <v>45643</v>
      </c>
      <c r="D10" s="31">
        <v>45644</v>
      </c>
      <c r="E10" s="31">
        <v>45645</v>
      </c>
      <c r="F10" s="31">
        <v>45646</v>
      </c>
      <c r="G10" s="31">
        <v>45647</v>
      </c>
      <c r="H10" s="31">
        <v>45648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2">
        <f t="array" ref="B12:H12">ДниИНедели+DATE(ГодКалендаря,12,1)-WEEKDAY(DATE(ГодКалендаря,12,1),(НачалоНедели="Понедельник")+1)+29</f>
        <v>45649</v>
      </c>
      <c r="C12" s="32">
        <v>45650</v>
      </c>
      <c r="D12" s="32">
        <v>45651</v>
      </c>
      <c r="E12" s="32">
        <v>45652</v>
      </c>
      <c r="F12" s="32">
        <v>45653</v>
      </c>
      <c r="G12" s="32">
        <v>45654</v>
      </c>
      <c r="H12" s="32">
        <v>45655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1">
        <f t="array" ref="B14:C14">ДниИНедели+DATE(ГодКалендаря,12,1)-WEEKDAY(DATE(ГодКалендаря,12,1),(НачалоНедели="Понедельник")+1)+36</f>
        <v>45656</v>
      </c>
      <c r="C14" s="31">
        <v>45657</v>
      </c>
      <c r="D14" s="43" t="s">
        <v>0</v>
      </c>
      <c r="E14" s="43"/>
      <c r="F14" s="43"/>
      <c r="G14" s="43"/>
      <c r="H14" s="44"/>
    </row>
    <row r="15" spans="2:9" s="10" customFormat="1" ht="56.1" customHeight="1" x14ac:dyDescent="0.25">
      <c r="B15" s="11"/>
      <c r="C15" s="11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phoneticPr fontId="33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B00-000000000000}"/>
    <dataValidation allowBlank="1" showInputMessage="1" showErrorMessage="1" prompt="Календарь на декабрь" sqref="A1" xr:uid="{00000000-0002-0000-0B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B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B00-000003000000}"/>
    <dataValidation allowBlank="1" showInputMessage="1" prompt="Введите заметки на месяц в ячейке ниже." sqref="D14:H14" xr:uid="{00000000-0002-0000-0B00-000004000000}"/>
    <dataValidation allowBlank="1" showInputMessage="1" prompt="Введите заметки на месяц в этой ячейке." sqref="D15:H15" xr:uid="{00000000-0002-0000-0B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B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B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2" t="str">
        <f>"Февраль "&amp;ГодКалендаря</f>
        <v>Февраль 2024</v>
      </c>
      <c r="C2" s="42"/>
      <c r="D2" s="42"/>
      <c r="E2" s="2"/>
      <c r="F2" s="2"/>
      <c r="G2" s="2"/>
      <c r="H2" s="3"/>
    </row>
    <row r="3" spans="2:9" s="8" customFormat="1" ht="24" customHeight="1" x14ac:dyDescent="0.25">
      <c r="B3" s="5" t="str">
        <f>НачалоНедели</f>
        <v>понедельник</v>
      </c>
      <c r="C3" s="6" t="str">
        <f t="shared" ref="C3:H3" si="0">TEXT(C4,"ДДДД")</f>
        <v>вторник</v>
      </c>
      <c r="D3" s="6" t="str">
        <f t="shared" si="0"/>
        <v>среда</v>
      </c>
      <c r="E3" s="6" t="str">
        <f t="shared" si="0"/>
        <v>четверг</v>
      </c>
      <c r="F3" s="6" t="str">
        <f t="shared" si="0"/>
        <v>пятница</v>
      </c>
      <c r="G3" s="6" t="str">
        <f t="shared" si="0"/>
        <v>суббота</v>
      </c>
      <c r="H3" s="7" t="str">
        <f t="shared" si="0"/>
        <v>воскресенье</v>
      </c>
    </row>
    <row r="4" spans="2:9" s="4" customFormat="1" ht="24" customHeight="1" x14ac:dyDescent="0.3">
      <c r="B4" s="29">
        <f t="array" ref="B4:H4">ДниИНедели+DATE(ГодКалендаря,2,1)-WEEKDAY(DATE(ГодКалендаря,2,1),(НачалоНедели="Понедельник")+1)+1</f>
        <v>45320</v>
      </c>
      <c r="C4" s="29">
        <v>45321</v>
      </c>
      <c r="D4" s="29">
        <v>45322</v>
      </c>
      <c r="E4" s="29">
        <v>45323</v>
      </c>
      <c r="F4" s="29">
        <v>45324</v>
      </c>
      <c r="G4" s="29">
        <v>45325</v>
      </c>
      <c r="H4" s="30">
        <v>45326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1">
        <f t="array" ref="B6:H6">ДниИНедели+DATE(ГодКалендаря,2,1)-WEEKDAY(DATE(ГодКалендаря,2,1),(НачалоНедели="Понедельник")+1)+8</f>
        <v>45327</v>
      </c>
      <c r="C6" s="31">
        <v>45328</v>
      </c>
      <c r="D6" s="31">
        <v>45329</v>
      </c>
      <c r="E6" s="31">
        <v>45330</v>
      </c>
      <c r="F6" s="31">
        <v>45331</v>
      </c>
      <c r="G6" s="31">
        <v>45332</v>
      </c>
      <c r="H6" s="31">
        <v>45333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2">
        <f t="array" ref="B8:H8">ДниИНедели+DATE(ГодКалендаря,2,1)-WEEKDAY(DATE(ГодКалендаря,2,1),(НачалоНедели="Понедельник")+1)+15</f>
        <v>45334</v>
      </c>
      <c r="C8" s="32">
        <v>45335</v>
      </c>
      <c r="D8" s="32">
        <v>45336</v>
      </c>
      <c r="E8" s="32">
        <v>45337</v>
      </c>
      <c r="F8" s="32">
        <v>45338</v>
      </c>
      <c r="G8" s="32">
        <v>45339</v>
      </c>
      <c r="H8" s="32">
        <v>45340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1">
        <f t="array" ref="B10:H10">ДниИНедели+DATE(ГодКалендаря,2,1)-WEEKDAY(DATE(ГодКалендаря,2,1),(НачалоНедели="Понедельник")+1)+22</f>
        <v>45341</v>
      </c>
      <c r="C10" s="31">
        <v>45342</v>
      </c>
      <c r="D10" s="31">
        <v>45343</v>
      </c>
      <c r="E10" s="31">
        <v>45344</v>
      </c>
      <c r="F10" s="31">
        <v>45345</v>
      </c>
      <c r="G10" s="31">
        <v>45346</v>
      </c>
      <c r="H10" s="31">
        <v>45347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2">
        <f t="array" ref="B12:H12">ДниИНедели+DATE(ГодКалендаря,2,1)-WEEKDAY(DATE(ГодКалендаря,2,1),(НачалоНедели="Понедельник")+1)+29</f>
        <v>45348</v>
      </c>
      <c r="C12" s="32">
        <v>45349</v>
      </c>
      <c r="D12" s="32">
        <v>45350</v>
      </c>
      <c r="E12" s="32">
        <v>45351</v>
      </c>
      <c r="F12" s="32">
        <v>45352</v>
      </c>
      <c r="G12" s="32">
        <v>45353</v>
      </c>
      <c r="H12" s="32">
        <v>45354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1">
        <f t="array" ref="B14:C14">ДниИНедели+DATE(ГодКалендаря,2,1)-WEEKDAY(DATE(ГодКалендаря,2,1),(НачалоНедели="Понедельник")+1)+36</f>
        <v>45355</v>
      </c>
      <c r="C14" s="31">
        <v>45356</v>
      </c>
      <c r="D14" s="43" t="s">
        <v>0</v>
      </c>
      <c r="E14" s="43"/>
      <c r="F14" s="43"/>
      <c r="G14" s="43"/>
      <c r="H14" s="44"/>
    </row>
    <row r="15" spans="2:9" s="10" customFormat="1" ht="56.1" customHeight="1" x14ac:dyDescent="0.25">
      <c r="B15" s="11"/>
      <c r="C15" s="11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phoneticPr fontId="33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1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100-000001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100-000002000000}"/>
    <dataValidation allowBlank="1" showInputMessage="1" showErrorMessage="1" prompt="Календарь на февраль" sqref="A1" xr:uid="{00000000-0002-0000-0100-000003000000}"/>
    <dataValidation allowBlank="1" showInputMessage="1" prompt="Введите заметки на месяц в ячейке ниже." sqref="D14:H14" xr:uid="{00000000-0002-0000-0100-000004000000}"/>
    <dataValidation allowBlank="1" showInputMessage="1" prompt="Введите заметки на месяц в этой ячейке." sqref="D15:H15" xr:uid="{00000000-0002-0000-01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1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1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8" t="str">
        <f>"Март "&amp;ГодКалендаря</f>
        <v>Март 2024</v>
      </c>
      <c r="C2" s="48"/>
      <c r="D2" s="48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понедельник</v>
      </c>
      <c r="C3" s="18" t="str">
        <f t="shared" ref="C3:H3" si="0">TEXT(C4,"ДДДД")</f>
        <v>вторник</v>
      </c>
      <c r="D3" s="18" t="str">
        <f t="shared" si="0"/>
        <v>среда</v>
      </c>
      <c r="E3" s="18" t="str">
        <f t="shared" si="0"/>
        <v>четверг</v>
      </c>
      <c r="F3" s="18" t="str">
        <f t="shared" si="0"/>
        <v>пятница</v>
      </c>
      <c r="G3" s="18" t="str">
        <f t="shared" si="0"/>
        <v>суббота</v>
      </c>
      <c r="H3" s="19" t="str">
        <f t="shared" si="0"/>
        <v>воскресенье</v>
      </c>
    </row>
    <row r="4" spans="2:9" s="4" customFormat="1" ht="24" customHeight="1" x14ac:dyDescent="0.3">
      <c r="B4" s="39">
        <f t="array" ref="B4:H4">ДниИНедели+DATE(ГодКалендаря,3,1)-WEEKDAY(DATE(ГодКалендаря,3,1),(НачалоНедели="Понедельник")+1)+1</f>
        <v>45348</v>
      </c>
      <c r="C4" s="39">
        <v>45349</v>
      </c>
      <c r="D4" s="39">
        <v>45350</v>
      </c>
      <c r="E4" s="39">
        <v>45351</v>
      </c>
      <c r="F4" s="39">
        <v>45352</v>
      </c>
      <c r="G4" s="39">
        <v>45353</v>
      </c>
      <c r="H4" s="39">
        <v>45354</v>
      </c>
    </row>
    <row r="5" spans="2:9" s="10" customFormat="1" ht="56.1" customHeight="1" x14ac:dyDescent="0.25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25">
      <c r="B6" s="40">
        <f t="array" ref="B6:H6">ДниИНедели+DATE(ГодКалендаря,3,1)-WEEKDAY(DATE(ГодКалендаря,3,1),(НачалоНедели="Понедельник")+1)+8</f>
        <v>45355</v>
      </c>
      <c r="C6" s="40">
        <v>45356</v>
      </c>
      <c r="D6" s="40">
        <v>45357</v>
      </c>
      <c r="E6" s="40">
        <v>45358</v>
      </c>
      <c r="F6" s="40">
        <v>45359</v>
      </c>
      <c r="G6" s="40">
        <v>45360</v>
      </c>
      <c r="H6" s="40">
        <v>45361</v>
      </c>
    </row>
    <row r="7" spans="2:9" s="10" customFormat="1" ht="56.1" customHeight="1" x14ac:dyDescent="0.25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25">
      <c r="B8" s="41">
        <f t="array" ref="B8:H8">ДниИНедели+DATE(ГодКалендаря,3,1)-WEEKDAY(DATE(ГодКалендаря,3,1),(НачалоНедели="Понедельник")+1)+15</f>
        <v>45362</v>
      </c>
      <c r="C8" s="41">
        <v>45363</v>
      </c>
      <c r="D8" s="41">
        <v>45364</v>
      </c>
      <c r="E8" s="41">
        <v>45365</v>
      </c>
      <c r="F8" s="41">
        <v>45366</v>
      </c>
      <c r="G8" s="41">
        <v>45367</v>
      </c>
      <c r="H8" s="41">
        <v>45368</v>
      </c>
    </row>
    <row r="9" spans="2:9" s="10" customFormat="1" ht="56.1" customHeight="1" x14ac:dyDescent="0.25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25">
      <c r="B10" s="40">
        <f t="array" ref="B10:H10">ДниИНедели+DATE(ГодКалендаря,3,1)-WEEKDAY(DATE(ГодКалендаря,3,1),(НачалоНедели="Понедельник")+1)+22</f>
        <v>45369</v>
      </c>
      <c r="C10" s="40">
        <v>45370</v>
      </c>
      <c r="D10" s="40">
        <v>45371</v>
      </c>
      <c r="E10" s="40">
        <v>45372</v>
      </c>
      <c r="F10" s="40">
        <v>45373</v>
      </c>
      <c r="G10" s="40">
        <v>45374</v>
      </c>
      <c r="H10" s="40">
        <v>45375</v>
      </c>
    </row>
    <row r="11" spans="2:9" s="10" customFormat="1" ht="56.1" customHeight="1" x14ac:dyDescent="0.25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25">
      <c r="B12" s="41">
        <f t="array" ref="B12:H12">ДниИНедели+DATE(ГодКалендаря,3,1)-WEEKDAY(DATE(ГодКалендаря,3,1),(НачалоНедели="Понедельник")+1)+29</f>
        <v>45376</v>
      </c>
      <c r="C12" s="41">
        <v>45377</v>
      </c>
      <c r="D12" s="41">
        <v>45378</v>
      </c>
      <c r="E12" s="41">
        <v>45379</v>
      </c>
      <c r="F12" s="41">
        <v>45380</v>
      </c>
      <c r="G12" s="41">
        <v>45381</v>
      </c>
      <c r="H12" s="41">
        <v>45382</v>
      </c>
    </row>
    <row r="13" spans="2:9" s="10" customFormat="1" ht="56.1" customHeight="1" x14ac:dyDescent="0.25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25">
      <c r="B14" s="40">
        <f t="array" ref="B14:C14">ДниИНедели+DATE(ГодКалендаря,3,1)-WEEKDAY(DATE(ГодКалендаря,3,1),(НачалоНедели="Понедельник")+1)+36</f>
        <v>45383</v>
      </c>
      <c r="C14" s="40">
        <v>45384</v>
      </c>
      <c r="D14" s="49" t="s">
        <v>0</v>
      </c>
      <c r="E14" s="49"/>
      <c r="F14" s="49"/>
      <c r="G14" s="49"/>
      <c r="H14" s="50"/>
    </row>
    <row r="15" spans="2:9" s="10" customFormat="1" ht="56.1" customHeight="1" x14ac:dyDescent="0.25">
      <c r="B15" s="20"/>
      <c r="C15" s="20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Календарь на март" sqref="A1" xr:uid="{00000000-0002-0000-02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200-000001000000}"/>
    <dataValidation allowBlank="1" showInputMessage="1" showErrorMessage="1" prompt="Автоматически определяемый день недели" sqref="C3:H3" xr:uid="{00000000-0002-0000-02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2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200-000004000000}"/>
    <dataValidation allowBlank="1" showInputMessage="1" prompt="Введите заметки на месяц в этой ячейке." sqref="D15:H15" xr:uid="{00000000-0002-0000-0200-000005000000}"/>
    <dataValidation allowBlank="1" showInputMessage="1" prompt="Введите заметки на месяц в ячейке ниже." sqref="D14:H14" xr:uid="{00000000-0002-0000-02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2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8" t="str">
        <f>"Апрель "&amp;ГодКалендаря</f>
        <v>Апрель 2024</v>
      </c>
      <c r="C2" s="48"/>
      <c r="D2" s="48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понедельник</v>
      </c>
      <c r="C3" s="18" t="str">
        <f t="shared" ref="C3:H3" si="0">TEXT(C4,"ДДДД")</f>
        <v>вторник</v>
      </c>
      <c r="D3" s="18" t="str">
        <f t="shared" si="0"/>
        <v>среда</v>
      </c>
      <c r="E3" s="18" t="str">
        <f t="shared" si="0"/>
        <v>четверг</v>
      </c>
      <c r="F3" s="18" t="str">
        <f t="shared" si="0"/>
        <v>пятница</v>
      </c>
      <c r="G3" s="18" t="str">
        <f t="shared" si="0"/>
        <v>суббота</v>
      </c>
      <c r="H3" s="19" t="str">
        <f t="shared" si="0"/>
        <v>воскресенье</v>
      </c>
    </row>
    <row r="4" spans="2:9" s="4" customFormat="1" ht="24" customHeight="1" x14ac:dyDescent="0.3">
      <c r="B4" s="39">
        <f t="array" ref="B4:H4">ДниИНедели+DATE(ГодКалендаря,4,1)-WEEKDAY(DATE(ГодКалендаря,4,1),(НачалоНедели="Понедельник")+1)+1</f>
        <v>45383</v>
      </c>
      <c r="C4" s="39">
        <v>45384</v>
      </c>
      <c r="D4" s="39">
        <v>45385</v>
      </c>
      <c r="E4" s="39">
        <v>45386</v>
      </c>
      <c r="F4" s="39">
        <v>45387</v>
      </c>
      <c r="G4" s="39">
        <v>45388</v>
      </c>
      <c r="H4" s="39">
        <v>45389</v>
      </c>
    </row>
    <row r="5" spans="2:9" s="10" customFormat="1" ht="56.1" customHeight="1" x14ac:dyDescent="0.25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25">
      <c r="B6" s="40">
        <f t="array" ref="B6:H6">ДниИНедели+DATE(ГодКалендаря,4,1)-WEEKDAY(DATE(ГодКалендаря,4,1),(НачалоНедели="Понедельник")+1)+8</f>
        <v>45390</v>
      </c>
      <c r="C6" s="40">
        <v>45391</v>
      </c>
      <c r="D6" s="40">
        <v>45392</v>
      </c>
      <c r="E6" s="40">
        <v>45393</v>
      </c>
      <c r="F6" s="40">
        <v>45394</v>
      </c>
      <c r="G6" s="40">
        <v>45395</v>
      </c>
      <c r="H6" s="40">
        <v>45396</v>
      </c>
    </row>
    <row r="7" spans="2:9" s="10" customFormat="1" ht="56.1" customHeight="1" x14ac:dyDescent="0.25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25">
      <c r="B8" s="41">
        <f t="array" ref="B8:H8">ДниИНедели+DATE(ГодКалендаря,4,1)-WEEKDAY(DATE(ГодКалендаря,4,1),(НачалоНедели="Понедельник")+1)+15</f>
        <v>45397</v>
      </c>
      <c r="C8" s="41">
        <v>45398</v>
      </c>
      <c r="D8" s="41">
        <v>45399</v>
      </c>
      <c r="E8" s="41">
        <v>45400</v>
      </c>
      <c r="F8" s="41">
        <v>45401</v>
      </c>
      <c r="G8" s="41">
        <v>45402</v>
      </c>
      <c r="H8" s="41">
        <v>45403</v>
      </c>
    </row>
    <row r="9" spans="2:9" s="10" customFormat="1" ht="56.1" customHeight="1" x14ac:dyDescent="0.25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25">
      <c r="B10" s="40">
        <f t="array" ref="B10:H10">ДниИНедели+DATE(ГодКалендаря,4,1)-WEEKDAY(DATE(ГодКалендаря,4,1),(НачалоНедели="Понедельник")+1)+22</f>
        <v>45404</v>
      </c>
      <c r="C10" s="40">
        <v>45405</v>
      </c>
      <c r="D10" s="40">
        <v>45406</v>
      </c>
      <c r="E10" s="40">
        <v>45407</v>
      </c>
      <c r="F10" s="40">
        <v>45408</v>
      </c>
      <c r="G10" s="40">
        <v>45409</v>
      </c>
      <c r="H10" s="40">
        <v>45410</v>
      </c>
    </row>
    <row r="11" spans="2:9" s="10" customFormat="1" ht="56.1" customHeight="1" x14ac:dyDescent="0.25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25">
      <c r="B12" s="41">
        <f t="array" ref="B12:H12">ДниИНедели+DATE(ГодКалендаря,4,1)-WEEKDAY(DATE(ГодКалендаря,4,1),(НачалоНедели="Понедельник")+1)+29</f>
        <v>45411</v>
      </c>
      <c r="C12" s="41">
        <v>45412</v>
      </c>
      <c r="D12" s="41">
        <v>45413</v>
      </c>
      <c r="E12" s="41">
        <v>45414</v>
      </c>
      <c r="F12" s="41">
        <v>45415</v>
      </c>
      <c r="G12" s="41">
        <v>45416</v>
      </c>
      <c r="H12" s="41">
        <v>45417</v>
      </c>
    </row>
    <row r="13" spans="2:9" s="10" customFormat="1" ht="56.1" customHeight="1" x14ac:dyDescent="0.25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25">
      <c r="B14" s="40">
        <f t="array" ref="B14:C14">ДниИНедели+DATE(ГодКалендаря,4,1)-WEEKDAY(DATE(ГодКалендаря,4,1),(НачалоНедели="Понедельник")+1)+36</f>
        <v>45418</v>
      </c>
      <c r="C14" s="40">
        <v>45419</v>
      </c>
      <c r="D14" s="49" t="s">
        <v>0</v>
      </c>
      <c r="E14" s="49"/>
      <c r="F14" s="49"/>
      <c r="G14" s="49"/>
      <c r="H14" s="50"/>
    </row>
    <row r="15" spans="2:9" s="10" customFormat="1" ht="56.1" customHeight="1" x14ac:dyDescent="0.25">
      <c r="B15" s="20"/>
      <c r="C15" s="20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3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300-000001000000}"/>
    <dataValidation allowBlank="1" showInputMessage="1" showErrorMessage="1" prompt="Календарь на апрель" sqref="A1" xr:uid="{00000000-0002-0000-03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300-000003000000}"/>
    <dataValidation allowBlank="1" showInputMessage="1" prompt="Введите заметки на месяц в ячейке ниже." sqref="D14:H14" xr:uid="{00000000-0002-0000-0300-000004000000}"/>
    <dataValidation allowBlank="1" showInputMessage="1" prompt="Введите заметки на месяц в этой ячейке." sqref="D15:H15" xr:uid="{00000000-0002-0000-03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3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3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>
      <selection activeCell="D14" sqref="D14:H14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8" t="str">
        <f>"Май "&amp;ГодКалендаря</f>
        <v>Май 2024</v>
      </c>
      <c r="C2" s="48"/>
      <c r="D2" s="48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понедельник</v>
      </c>
      <c r="C3" s="18" t="str">
        <f t="shared" ref="C3:H3" si="0">TEXT(C4,"ДДДД")</f>
        <v>вторник</v>
      </c>
      <c r="D3" s="18" t="str">
        <f t="shared" si="0"/>
        <v>среда</v>
      </c>
      <c r="E3" s="18" t="str">
        <f t="shared" si="0"/>
        <v>четверг</v>
      </c>
      <c r="F3" s="18" t="str">
        <f t="shared" si="0"/>
        <v>пятница</v>
      </c>
      <c r="G3" s="18" t="str">
        <f t="shared" si="0"/>
        <v>суббота</v>
      </c>
      <c r="H3" s="19" t="str">
        <f t="shared" si="0"/>
        <v>воскресенье</v>
      </c>
    </row>
    <row r="4" spans="2:9" s="4" customFormat="1" ht="24" customHeight="1" x14ac:dyDescent="0.3">
      <c r="B4" s="39">
        <f t="array" ref="B4:H4">ДниИНедели+DATE(ГодКалендаря,5,1)-WEEKDAY(DATE(ГодКалендаря,5,1),(НачалоНедели="Понедельник")+1)+1</f>
        <v>45411</v>
      </c>
      <c r="C4" s="39">
        <v>45412</v>
      </c>
      <c r="D4" s="39">
        <v>45413</v>
      </c>
      <c r="E4" s="39">
        <v>45414</v>
      </c>
      <c r="F4" s="39">
        <v>45415</v>
      </c>
      <c r="G4" s="39">
        <v>45416</v>
      </c>
      <c r="H4" s="39">
        <v>45417</v>
      </c>
    </row>
    <row r="5" spans="2:9" s="10" customFormat="1" ht="56.1" customHeight="1" x14ac:dyDescent="0.25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25">
      <c r="B6" s="40">
        <f t="array" ref="B6:H6">ДниИНедели+DATE(ГодКалендаря,5,1)-WEEKDAY(DATE(ГодКалендаря,5,1),(НачалоНедели="Понедельник")+1)+8</f>
        <v>45418</v>
      </c>
      <c r="C6" s="40">
        <v>45419</v>
      </c>
      <c r="D6" s="40">
        <v>45420</v>
      </c>
      <c r="E6" s="40">
        <v>45421</v>
      </c>
      <c r="F6" s="40">
        <v>45422</v>
      </c>
      <c r="G6" s="40">
        <v>45423</v>
      </c>
      <c r="H6" s="40">
        <v>45424</v>
      </c>
    </row>
    <row r="7" spans="2:9" s="10" customFormat="1" ht="56.1" customHeight="1" x14ac:dyDescent="0.25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25">
      <c r="B8" s="41">
        <f t="array" ref="B8:H8">ДниИНедели+DATE(ГодКалендаря,5,1)-WEEKDAY(DATE(ГодКалендаря,5,1),(НачалоНедели="Понедельник")+1)+15</f>
        <v>45425</v>
      </c>
      <c r="C8" s="41">
        <v>45426</v>
      </c>
      <c r="D8" s="41">
        <v>45427</v>
      </c>
      <c r="E8" s="41">
        <v>45428</v>
      </c>
      <c r="F8" s="41">
        <v>45429</v>
      </c>
      <c r="G8" s="41">
        <v>45430</v>
      </c>
      <c r="H8" s="41">
        <v>45431</v>
      </c>
    </row>
    <row r="9" spans="2:9" s="10" customFormat="1" ht="56.1" customHeight="1" x14ac:dyDescent="0.25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25">
      <c r="B10" s="40">
        <f t="array" ref="B10:H10">ДниИНедели+DATE(ГодКалендаря,5,1)-WEEKDAY(DATE(ГодКалендаря,5,1),(НачалоНедели="Понедельник")+1)+22</f>
        <v>45432</v>
      </c>
      <c r="C10" s="40">
        <v>45433</v>
      </c>
      <c r="D10" s="40">
        <v>45434</v>
      </c>
      <c r="E10" s="40">
        <v>45435</v>
      </c>
      <c r="F10" s="40">
        <v>45436</v>
      </c>
      <c r="G10" s="40">
        <v>45437</v>
      </c>
      <c r="H10" s="40">
        <v>45438</v>
      </c>
    </row>
    <row r="11" spans="2:9" s="10" customFormat="1" ht="56.1" customHeight="1" x14ac:dyDescent="0.25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25">
      <c r="B12" s="41">
        <f t="array" ref="B12:H12">ДниИНедели+DATE(ГодКалендаря,5,1)-WEEKDAY(DATE(ГодКалендаря,5,1),(НачалоНедели="Понедельник")+1)+29</f>
        <v>45439</v>
      </c>
      <c r="C12" s="41">
        <v>45440</v>
      </c>
      <c r="D12" s="41">
        <v>45441</v>
      </c>
      <c r="E12" s="41">
        <v>45442</v>
      </c>
      <c r="F12" s="41">
        <v>45443</v>
      </c>
      <c r="G12" s="41">
        <v>45444</v>
      </c>
      <c r="H12" s="41">
        <v>45445</v>
      </c>
    </row>
    <row r="13" spans="2:9" s="10" customFormat="1" ht="56.1" customHeight="1" x14ac:dyDescent="0.25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25">
      <c r="B14" s="40">
        <f t="array" ref="B14:C14">ДниИНедели+DATE(ГодКалендаря,5,1)-WEEKDAY(DATE(ГодКалендаря,5,1),(НачалоНедели="Понедельник")+1)+36</f>
        <v>45446</v>
      </c>
      <c r="C14" s="40">
        <v>45447</v>
      </c>
      <c r="D14" s="49" t="s">
        <v>0</v>
      </c>
      <c r="E14" s="49"/>
      <c r="F14" s="49"/>
      <c r="G14" s="49"/>
      <c r="H14" s="50"/>
    </row>
    <row r="15" spans="2:9" s="10" customFormat="1" ht="56.1" customHeight="1" x14ac:dyDescent="0.25">
      <c r="B15" s="20"/>
      <c r="C15" s="20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4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400-000001000000}"/>
    <dataValidation allowBlank="1" showInputMessage="1" showErrorMessage="1" prompt="Календарь на май" sqref="A1" xr:uid="{00000000-0002-0000-04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4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400-000004000000}"/>
    <dataValidation allowBlank="1" showInputMessage="1" prompt="Введите заметки на месяц в этой ячейке." sqref="D15:H15" xr:uid="{00000000-0002-0000-0400-000005000000}"/>
    <dataValidation allowBlank="1" showInputMessage="1" prompt="Введите заметки на месяц в ячейке ниже." sqref="D14:H14" xr:uid="{00000000-0002-0000-04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4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3" t="str">
        <f>"Июнь "&amp;ГодКалендаря</f>
        <v>Июнь 2024</v>
      </c>
      <c r="C2" s="53"/>
      <c r="D2" s="53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понедельник</v>
      </c>
      <c r="C3" s="23" t="str">
        <f t="shared" ref="C3:H3" si="0">TEXT(C4,"ДДДД")</f>
        <v>вторник</v>
      </c>
      <c r="D3" s="23" t="str">
        <f t="shared" si="0"/>
        <v>среда</v>
      </c>
      <c r="E3" s="23" t="str">
        <f t="shared" si="0"/>
        <v>четверг</v>
      </c>
      <c r="F3" s="23" t="str">
        <f t="shared" si="0"/>
        <v>пятница</v>
      </c>
      <c r="G3" s="23" t="str">
        <f t="shared" si="0"/>
        <v>суббота</v>
      </c>
      <c r="H3" s="24" t="str">
        <f t="shared" si="0"/>
        <v>воскресенье</v>
      </c>
    </row>
    <row r="4" spans="2:9" s="4" customFormat="1" ht="24" customHeight="1" x14ac:dyDescent="0.3">
      <c r="B4" s="36">
        <f t="array" ref="B4:H4">ДниИНедели+DATE(ГодКалендаря,6,1)-WEEKDAY(DATE(ГодКалендаря,6,1),(НачалоНедели="Понедельник")+1)+1</f>
        <v>45439</v>
      </c>
      <c r="C4" s="36">
        <v>45440</v>
      </c>
      <c r="D4" s="36">
        <v>45441</v>
      </c>
      <c r="E4" s="36">
        <v>45442</v>
      </c>
      <c r="F4" s="36">
        <v>45443</v>
      </c>
      <c r="G4" s="36">
        <v>45444</v>
      </c>
      <c r="H4" s="36">
        <v>45445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37">
        <f t="array" ref="B6:H6">ДниИНедели+DATE(ГодКалендаря,6,1)-WEEKDAY(DATE(ГодКалендаря,6,1),(НачалоНедели="Понедельник")+1)+8</f>
        <v>45446</v>
      </c>
      <c r="C6" s="37">
        <v>45447</v>
      </c>
      <c r="D6" s="37">
        <v>45448</v>
      </c>
      <c r="E6" s="37">
        <v>45449</v>
      </c>
      <c r="F6" s="37">
        <v>45450</v>
      </c>
      <c r="G6" s="37">
        <v>45451</v>
      </c>
      <c r="H6" s="37">
        <v>45452</v>
      </c>
    </row>
    <row r="7" spans="2:9" s="10" customFormat="1" ht="56.1" customHeight="1" x14ac:dyDescent="0.25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25">
      <c r="B8" s="38">
        <f t="array" ref="B8:H8">ДниИНедели+DATE(ГодКалендаря,6,1)-WEEKDAY(DATE(ГодКалендаря,6,1),(НачалоНедели="Понедельник")+1)+15</f>
        <v>45453</v>
      </c>
      <c r="C8" s="38">
        <v>45454</v>
      </c>
      <c r="D8" s="38">
        <v>45455</v>
      </c>
      <c r="E8" s="38">
        <v>45456</v>
      </c>
      <c r="F8" s="38">
        <v>45457</v>
      </c>
      <c r="G8" s="38">
        <v>45458</v>
      </c>
      <c r="H8" s="38">
        <v>45459</v>
      </c>
    </row>
    <row r="9" spans="2:9" s="10" customFormat="1" ht="56.1" customHeight="1" x14ac:dyDescent="0.25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25">
      <c r="B10" s="37">
        <f t="array" ref="B10:H10">ДниИНедели+DATE(ГодКалендаря,6,1)-WEEKDAY(DATE(ГодКалендаря,6,1),(НачалоНедели="Понедельник")+1)+22</f>
        <v>45460</v>
      </c>
      <c r="C10" s="37">
        <v>45461</v>
      </c>
      <c r="D10" s="37">
        <v>45462</v>
      </c>
      <c r="E10" s="37">
        <v>45463</v>
      </c>
      <c r="F10" s="37">
        <v>45464</v>
      </c>
      <c r="G10" s="37">
        <v>45465</v>
      </c>
      <c r="H10" s="37">
        <v>45466</v>
      </c>
    </row>
    <row r="11" spans="2:9" s="10" customFormat="1" ht="56.1" customHeight="1" x14ac:dyDescent="0.25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25">
      <c r="B12" s="38">
        <f t="array" ref="B12:H12">ДниИНедели+DATE(ГодКалендаря,6,1)-WEEKDAY(DATE(ГодКалендаря,6,1),(НачалоНедели="Понедельник")+1)+29</f>
        <v>45467</v>
      </c>
      <c r="C12" s="38">
        <v>45468</v>
      </c>
      <c r="D12" s="38">
        <v>45469</v>
      </c>
      <c r="E12" s="38">
        <v>45470</v>
      </c>
      <c r="F12" s="38">
        <v>45471</v>
      </c>
      <c r="G12" s="38">
        <v>45472</v>
      </c>
      <c r="H12" s="38">
        <v>45473</v>
      </c>
    </row>
    <row r="13" spans="2:9" s="10" customFormat="1" ht="56.1" customHeight="1" x14ac:dyDescent="0.25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25">
      <c r="B14" s="37">
        <f t="array" ref="B14:C14">ДниИНедели+DATE(ГодКалендаря,6,1)-WEEKDAY(DATE(ГодКалендаря,6,1),(НачалоНедели="Понедельник")+1)+36</f>
        <v>45474</v>
      </c>
      <c r="C14" s="37">
        <v>45475</v>
      </c>
      <c r="D14" s="54" t="s">
        <v>0</v>
      </c>
      <c r="E14" s="54"/>
      <c r="F14" s="54"/>
      <c r="G14" s="54"/>
      <c r="H14" s="55"/>
    </row>
    <row r="15" spans="2:9" s="10" customFormat="1" ht="56.1" customHeight="1" x14ac:dyDescent="0.25">
      <c r="B15" s="25"/>
      <c r="C15" s="2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33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500-000000000000}"/>
    <dataValidation allowBlank="1" showInputMessage="1" showErrorMessage="1" prompt="Календарь на июнь" sqref="A1" xr:uid="{00000000-0002-0000-05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5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500-000003000000}"/>
    <dataValidation allowBlank="1" showInputMessage="1" prompt="Введите заметки на месяц в ячейке ниже." sqref="D14:H14" xr:uid="{00000000-0002-0000-0500-000004000000}"/>
    <dataValidation allowBlank="1" showInputMessage="1" prompt="Введите заметки на месяц в этой ячейке." sqref="D15:H15" xr:uid="{00000000-0002-0000-05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5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5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3" t="str">
        <f>"Июль "&amp;ГодКалендаря</f>
        <v>Июль 2024</v>
      </c>
      <c r="C2" s="53"/>
      <c r="D2" s="53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понедельник</v>
      </c>
      <c r="C3" s="23" t="str">
        <f t="shared" ref="C3:H3" si="0">TEXT(C4,"ДДДД")</f>
        <v>вторник</v>
      </c>
      <c r="D3" s="23" t="str">
        <f t="shared" si="0"/>
        <v>среда</v>
      </c>
      <c r="E3" s="23" t="str">
        <f t="shared" si="0"/>
        <v>четверг</v>
      </c>
      <c r="F3" s="23" t="str">
        <f t="shared" si="0"/>
        <v>пятница</v>
      </c>
      <c r="G3" s="23" t="str">
        <f t="shared" si="0"/>
        <v>суббота</v>
      </c>
      <c r="H3" s="24" t="str">
        <f t="shared" si="0"/>
        <v>воскресенье</v>
      </c>
    </row>
    <row r="4" spans="2:9" s="4" customFormat="1" ht="24" customHeight="1" x14ac:dyDescent="0.3">
      <c r="B4" s="36">
        <f t="array" ref="B4:H4">ДниИНедели+DATE(ГодКалендаря,7,1)-WEEKDAY(DATE(ГодКалендаря,7,1),(НачалоНедели="Понедельник")+1)+1</f>
        <v>45474</v>
      </c>
      <c r="C4" s="36">
        <v>45475</v>
      </c>
      <c r="D4" s="36">
        <v>45476</v>
      </c>
      <c r="E4" s="36">
        <v>45477</v>
      </c>
      <c r="F4" s="36">
        <v>45478</v>
      </c>
      <c r="G4" s="36">
        <v>45479</v>
      </c>
      <c r="H4" s="36">
        <v>45480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37">
        <f t="array" ref="B6:H6">ДниИНедели+DATE(ГодКалендаря,7,1)-WEEKDAY(DATE(ГодКалендаря,7,1),(НачалоНедели="Понедельник")+1)+8</f>
        <v>45481</v>
      </c>
      <c r="C6" s="37">
        <v>45482</v>
      </c>
      <c r="D6" s="37">
        <v>45483</v>
      </c>
      <c r="E6" s="37">
        <v>45484</v>
      </c>
      <c r="F6" s="37">
        <v>45485</v>
      </c>
      <c r="G6" s="37">
        <v>45486</v>
      </c>
      <c r="H6" s="37">
        <v>45487</v>
      </c>
    </row>
    <row r="7" spans="2:9" s="10" customFormat="1" ht="56.1" customHeight="1" x14ac:dyDescent="0.25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25">
      <c r="B8" s="38">
        <f t="array" ref="B8:H8">ДниИНедели+DATE(ГодКалендаря,7,1)-WEEKDAY(DATE(ГодКалендаря,7,1),(НачалоНедели="Понедельник")+1)+15</f>
        <v>45488</v>
      </c>
      <c r="C8" s="38">
        <v>45489</v>
      </c>
      <c r="D8" s="38">
        <v>45490</v>
      </c>
      <c r="E8" s="38">
        <v>45491</v>
      </c>
      <c r="F8" s="38">
        <v>45492</v>
      </c>
      <c r="G8" s="38">
        <v>45493</v>
      </c>
      <c r="H8" s="38">
        <v>45494</v>
      </c>
    </row>
    <row r="9" spans="2:9" s="10" customFormat="1" ht="56.1" customHeight="1" x14ac:dyDescent="0.25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25">
      <c r="B10" s="37">
        <f t="array" ref="B10:H10">ДниИНедели+DATE(ГодКалендаря,7,1)-WEEKDAY(DATE(ГодКалендаря,7,1),(НачалоНедели="Понедельник")+1)+22</f>
        <v>45495</v>
      </c>
      <c r="C10" s="37">
        <v>45496</v>
      </c>
      <c r="D10" s="37">
        <v>45497</v>
      </c>
      <c r="E10" s="37">
        <v>45498</v>
      </c>
      <c r="F10" s="37">
        <v>45499</v>
      </c>
      <c r="G10" s="37">
        <v>45500</v>
      </c>
      <c r="H10" s="37">
        <v>45501</v>
      </c>
    </row>
    <row r="11" spans="2:9" s="10" customFormat="1" ht="56.1" customHeight="1" x14ac:dyDescent="0.25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25">
      <c r="B12" s="38">
        <f t="array" ref="B12:H12">ДниИНедели+DATE(ГодКалендаря,7,1)-WEEKDAY(DATE(ГодКалендаря,7,1),(НачалоНедели="Понедельник")+1)+29</f>
        <v>45502</v>
      </c>
      <c r="C12" s="38">
        <v>45503</v>
      </c>
      <c r="D12" s="38">
        <v>45504</v>
      </c>
      <c r="E12" s="38">
        <v>45505</v>
      </c>
      <c r="F12" s="38">
        <v>45506</v>
      </c>
      <c r="G12" s="38">
        <v>45507</v>
      </c>
      <c r="H12" s="38">
        <v>45508</v>
      </c>
    </row>
    <row r="13" spans="2:9" s="10" customFormat="1" ht="56.1" customHeight="1" x14ac:dyDescent="0.25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25">
      <c r="B14" s="37">
        <f t="array" ref="B14:C14">ДниИНедели+DATE(ГодКалендаря,7,1)-WEEKDAY(DATE(ГодКалендаря,7,1),(НачалоНедели="Понедельник")+1)+36</f>
        <v>45509</v>
      </c>
      <c r="C14" s="37">
        <v>45510</v>
      </c>
      <c r="D14" s="54" t="s">
        <v>0</v>
      </c>
      <c r="E14" s="54"/>
      <c r="F14" s="54"/>
      <c r="G14" s="54"/>
      <c r="H14" s="55"/>
    </row>
    <row r="15" spans="2:9" s="10" customFormat="1" ht="56.1" customHeight="1" x14ac:dyDescent="0.25">
      <c r="B15" s="25"/>
      <c r="C15" s="2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33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600-000000000000}"/>
    <dataValidation allowBlank="1" showInputMessage="1" showErrorMessage="1" prompt="Календарь на июль" sqref="A1" xr:uid="{00000000-0002-0000-06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6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6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600-000004000000}"/>
    <dataValidation allowBlank="1" showInputMessage="1" prompt="Введите заметки на месяц в этой ячейке." sqref="D15:H15" xr:uid="{00000000-0002-0000-0600-000005000000}"/>
    <dataValidation allowBlank="1" showInputMessage="1" prompt="Введите заметки на месяц в ячейке ниже." sqref="D14:H14" xr:uid="{00000000-0002-0000-06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6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3" t="str">
        <f>"Август "&amp;ГодКалендаря</f>
        <v>Август 2024</v>
      </c>
      <c r="C2" s="53"/>
      <c r="D2" s="53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понедельник</v>
      </c>
      <c r="C3" s="23" t="str">
        <f t="shared" ref="C3:H3" si="0">TEXT(C4,"ДДДД")</f>
        <v>вторник</v>
      </c>
      <c r="D3" s="23" t="str">
        <f t="shared" si="0"/>
        <v>среда</v>
      </c>
      <c r="E3" s="23" t="str">
        <f t="shared" si="0"/>
        <v>четверг</v>
      </c>
      <c r="F3" s="23" t="str">
        <f t="shared" si="0"/>
        <v>пятница</v>
      </c>
      <c r="G3" s="23" t="str">
        <f t="shared" si="0"/>
        <v>суббота</v>
      </c>
      <c r="H3" s="24" t="str">
        <f t="shared" si="0"/>
        <v>воскресенье</v>
      </c>
    </row>
    <row r="4" spans="2:9" s="4" customFormat="1" ht="24" customHeight="1" x14ac:dyDescent="0.3">
      <c r="B4" s="36">
        <f t="array" ref="B4:H4">ДниИНедели+DATE(ГодКалендаря,8,1)-WEEKDAY(DATE(ГодКалендаря,8,1),(НачалоНедели="Понедельник")+1)+1</f>
        <v>45502</v>
      </c>
      <c r="C4" s="36">
        <v>45503</v>
      </c>
      <c r="D4" s="36">
        <v>45504</v>
      </c>
      <c r="E4" s="36">
        <v>45505</v>
      </c>
      <c r="F4" s="36">
        <v>45506</v>
      </c>
      <c r="G4" s="36">
        <v>45507</v>
      </c>
      <c r="H4" s="36">
        <v>45508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37">
        <f t="array" ref="B6:H6">ДниИНедели+DATE(ГодКалендаря,8,1)-WEEKDAY(DATE(ГодКалендаря,8,1),(НачалоНедели="Понедельник")+1)+8</f>
        <v>45509</v>
      </c>
      <c r="C6" s="37">
        <v>45510</v>
      </c>
      <c r="D6" s="37">
        <v>45511</v>
      </c>
      <c r="E6" s="37">
        <v>45512</v>
      </c>
      <c r="F6" s="37">
        <v>45513</v>
      </c>
      <c r="G6" s="37">
        <v>45514</v>
      </c>
      <c r="H6" s="37">
        <v>45515</v>
      </c>
    </row>
    <row r="7" spans="2:9" s="10" customFormat="1" ht="56.1" customHeight="1" x14ac:dyDescent="0.25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25">
      <c r="B8" s="38">
        <f t="array" ref="B8:H8">ДниИНедели+DATE(ГодКалендаря,8,1)-WEEKDAY(DATE(ГодКалендаря,8,1),(НачалоНедели="Понедельник")+1)+15</f>
        <v>45516</v>
      </c>
      <c r="C8" s="38">
        <v>45517</v>
      </c>
      <c r="D8" s="38">
        <v>45518</v>
      </c>
      <c r="E8" s="38">
        <v>45519</v>
      </c>
      <c r="F8" s="38">
        <v>45520</v>
      </c>
      <c r="G8" s="38">
        <v>45521</v>
      </c>
      <c r="H8" s="38">
        <v>45522</v>
      </c>
    </row>
    <row r="9" spans="2:9" s="10" customFormat="1" ht="56.1" customHeight="1" x14ac:dyDescent="0.25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25">
      <c r="B10" s="37">
        <f t="array" ref="B10:H10">ДниИНедели+DATE(ГодКалендаря,8,1)-WEEKDAY(DATE(ГодКалендаря,8,1),(НачалоНедели="Понедельник")+1)+22</f>
        <v>45523</v>
      </c>
      <c r="C10" s="37">
        <v>45524</v>
      </c>
      <c r="D10" s="37">
        <v>45525</v>
      </c>
      <c r="E10" s="37">
        <v>45526</v>
      </c>
      <c r="F10" s="37">
        <v>45527</v>
      </c>
      <c r="G10" s="37">
        <v>45528</v>
      </c>
      <c r="H10" s="37">
        <v>45529</v>
      </c>
    </row>
    <row r="11" spans="2:9" s="10" customFormat="1" ht="56.1" customHeight="1" x14ac:dyDescent="0.25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25">
      <c r="B12" s="38">
        <f t="array" ref="B12:H12">ДниИНедели+DATE(ГодКалендаря,8,1)-WEEKDAY(DATE(ГодКалендаря,8,1),(НачалоНедели="Понедельник")+1)+29</f>
        <v>45530</v>
      </c>
      <c r="C12" s="38">
        <v>45531</v>
      </c>
      <c r="D12" s="38">
        <v>45532</v>
      </c>
      <c r="E12" s="38">
        <v>45533</v>
      </c>
      <c r="F12" s="38">
        <v>45534</v>
      </c>
      <c r="G12" s="38">
        <v>45535</v>
      </c>
      <c r="H12" s="38">
        <v>45536</v>
      </c>
    </row>
    <row r="13" spans="2:9" s="10" customFormat="1" ht="56.1" customHeight="1" x14ac:dyDescent="0.25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25">
      <c r="B14" s="37">
        <f t="array" ref="B14:C14">ДниИНедели+DATE(ГодКалендаря,8,1)-WEEKDAY(DATE(ГодКалендаря,8,1),(НачалоНедели="Понедельник")+1)+36</f>
        <v>45537</v>
      </c>
      <c r="C14" s="37">
        <v>45538</v>
      </c>
      <c r="D14" s="54" t="s">
        <v>0</v>
      </c>
      <c r="E14" s="54"/>
      <c r="F14" s="54"/>
      <c r="G14" s="54"/>
      <c r="H14" s="55"/>
    </row>
    <row r="15" spans="2:9" s="10" customFormat="1" ht="56.1" customHeight="1" x14ac:dyDescent="0.25">
      <c r="B15" s="25"/>
      <c r="C15" s="2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33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7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700-000001000000}"/>
    <dataValidation allowBlank="1" showInputMessage="1" showErrorMessage="1" prompt="Календарь на август" sqref="A1" xr:uid="{00000000-0002-0000-07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700-000003000000}"/>
    <dataValidation allowBlank="1" showInputMessage="1" prompt="Введите заметки на месяц в ячейке ниже." sqref="D14:H14" xr:uid="{00000000-0002-0000-0700-000004000000}"/>
    <dataValidation allowBlank="1" showInputMessage="1" prompt="Введите заметки на месяц в этой ячейке." sqref="D15:H15" xr:uid="{00000000-0002-0000-07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7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7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8" t="str">
        <f>"Сентябрь "&amp;ГодКалендаря</f>
        <v>Сентябрь 2024</v>
      </c>
      <c r="C2" s="58"/>
      <c r="D2" s="58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понедельник</v>
      </c>
      <c r="C3" s="15" t="str">
        <f t="shared" ref="C3:H3" si="0">TEXT(C4,"ДДДД")</f>
        <v>вторник</v>
      </c>
      <c r="D3" s="15" t="str">
        <f t="shared" si="0"/>
        <v>среда</v>
      </c>
      <c r="E3" s="15" t="str">
        <f t="shared" si="0"/>
        <v>четверг</v>
      </c>
      <c r="F3" s="15" t="str">
        <f t="shared" si="0"/>
        <v>пятница</v>
      </c>
      <c r="G3" s="15" t="str">
        <f t="shared" si="0"/>
        <v>суббота</v>
      </c>
      <c r="H3" s="16" t="str">
        <f t="shared" si="0"/>
        <v>воскресенье</v>
      </c>
    </row>
    <row r="4" spans="2:9" s="4" customFormat="1" ht="24" customHeight="1" x14ac:dyDescent="0.3">
      <c r="B4" s="33">
        <f t="array" ref="B4:H4">ДниИНедели+DATE(ГодКалендаря,9,1)-WEEKDAY(DATE(ГодКалендаря,9,1),(НачалоНедели="Понедельник")+1)+1</f>
        <v>45530</v>
      </c>
      <c r="C4" s="33">
        <v>45531</v>
      </c>
      <c r="D4" s="33">
        <v>45532</v>
      </c>
      <c r="E4" s="33">
        <v>45533</v>
      </c>
      <c r="F4" s="33">
        <v>45534</v>
      </c>
      <c r="G4" s="33">
        <v>45535</v>
      </c>
      <c r="H4" s="33">
        <v>45536</v>
      </c>
    </row>
    <row r="5" spans="2:9" s="10" customFormat="1" ht="56.1" customHeight="1" x14ac:dyDescent="0.25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25">
      <c r="B6" s="34">
        <f t="array" ref="B6:H6">ДниИНедели+DATE(ГодКалендаря,9,1)-WEEKDAY(DATE(ГодКалендаря,9,1),(НачалоНедели="Понедельник")+1)+8</f>
        <v>45537</v>
      </c>
      <c r="C6" s="34">
        <v>45538</v>
      </c>
      <c r="D6" s="34">
        <v>45539</v>
      </c>
      <c r="E6" s="34">
        <v>45540</v>
      </c>
      <c r="F6" s="34">
        <v>45541</v>
      </c>
      <c r="G6" s="34">
        <v>45542</v>
      </c>
      <c r="H6" s="34">
        <v>45543</v>
      </c>
    </row>
    <row r="7" spans="2:9" s="10" customFormat="1" ht="56.1" customHeight="1" x14ac:dyDescent="0.25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25">
      <c r="B8" s="35">
        <f t="array" ref="B8:H8">ДниИНедели+DATE(ГодКалендаря,9,1)-WEEKDAY(DATE(ГодКалендаря,9,1),(НачалоНедели="Понедельник")+1)+15</f>
        <v>45544</v>
      </c>
      <c r="C8" s="35">
        <v>45545</v>
      </c>
      <c r="D8" s="35">
        <v>45546</v>
      </c>
      <c r="E8" s="35">
        <v>45547</v>
      </c>
      <c r="F8" s="35">
        <v>45548</v>
      </c>
      <c r="G8" s="35">
        <v>45549</v>
      </c>
      <c r="H8" s="35">
        <v>45550</v>
      </c>
    </row>
    <row r="9" spans="2:9" s="10" customFormat="1" ht="56.1" customHeight="1" x14ac:dyDescent="0.25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25">
      <c r="B10" s="34">
        <f t="array" ref="B10:H10">ДниИНедели+DATE(ГодКалендаря,9,1)-WEEKDAY(DATE(ГодКалендаря,9,1),(НачалоНедели="Понедельник")+1)+22</f>
        <v>45551</v>
      </c>
      <c r="C10" s="34">
        <v>45552</v>
      </c>
      <c r="D10" s="34">
        <v>45553</v>
      </c>
      <c r="E10" s="34">
        <v>45554</v>
      </c>
      <c r="F10" s="34">
        <v>45555</v>
      </c>
      <c r="G10" s="34">
        <v>45556</v>
      </c>
      <c r="H10" s="34">
        <v>45557</v>
      </c>
    </row>
    <row r="11" spans="2:9" s="10" customFormat="1" ht="56.1" customHeight="1" x14ac:dyDescent="0.25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25">
      <c r="B12" s="35">
        <f t="array" ref="B12:H12">ДниИНедели+DATE(ГодКалендаря,9,1)-WEEKDAY(DATE(ГодКалендаря,9,1),(НачалоНедели="Понедельник")+1)+29</f>
        <v>45558</v>
      </c>
      <c r="C12" s="35">
        <v>45559</v>
      </c>
      <c r="D12" s="35">
        <v>45560</v>
      </c>
      <c r="E12" s="35">
        <v>45561</v>
      </c>
      <c r="F12" s="35">
        <v>45562</v>
      </c>
      <c r="G12" s="35">
        <v>45563</v>
      </c>
      <c r="H12" s="35">
        <v>45564</v>
      </c>
    </row>
    <row r="13" spans="2:9" s="10" customFormat="1" ht="56.1" customHeight="1" x14ac:dyDescent="0.25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25">
      <c r="B14" s="34">
        <f t="array" ref="B14:C14">ДниИНедели+DATE(ГодКалендаря,9,1)-WEEKDAY(DATE(ГодКалендаря,9,1),(НачалоНедели="Понедельник")+1)+36</f>
        <v>45565</v>
      </c>
      <c r="C14" s="34">
        <v>45566</v>
      </c>
      <c r="D14" s="59" t="s">
        <v>0</v>
      </c>
      <c r="E14" s="59"/>
      <c r="F14" s="59"/>
      <c r="G14" s="59"/>
      <c r="H14" s="60"/>
    </row>
    <row r="15" spans="2:9" s="10" customFormat="1" ht="56.1" customHeight="1" x14ac:dyDescent="0.25">
      <c r="B15" s="27"/>
      <c r="C15" s="2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33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8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800-000001000000}"/>
    <dataValidation allowBlank="1" showInputMessage="1" showErrorMessage="1" prompt="Календарь на сентябрь" sqref="A1" xr:uid="{00000000-0002-0000-08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8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800-000004000000}"/>
    <dataValidation allowBlank="1" showInputMessage="1" prompt="Введите заметки на месяц в этой ячейке." sqref="D15:H15" xr:uid="{00000000-0002-0000-0800-000005000000}"/>
    <dataValidation allowBlank="1" showInputMessage="1" prompt="Введите заметки на месяц в ячейке ниже." sqref="D14:H14" xr:uid="{00000000-0002-0000-08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800-000007000000}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39</vt:i4>
      </vt:variant>
    </vt:vector>
  </HeadingPairs>
  <TitlesOfParts>
    <vt:vector size="51" baseType="lpstr">
      <vt:lpstr>Январь</vt:lpstr>
      <vt:lpstr>Февраль</vt:lpstr>
      <vt:lpstr>Март</vt:lpstr>
      <vt:lpstr>Апрель</vt:lpstr>
      <vt:lpstr>Май</vt:lpstr>
      <vt:lpstr>Июнь</vt:lpstr>
      <vt:lpstr>Июль</vt:lpstr>
      <vt:lpstr>Август</vt:lpstr>
      <vt:lpstr>Сентябрь</vt:lpstr>
      <vt:lpstr>Октябрь</vt:lpstr>
      <vt:lpstr>Ноябрь</vt:lpstr>
      <vt:lpstr>Декабрь</vt:lpstr>
      <vt:lpstr>ГодКалендаря</vt:lpstr>
      <vt:lpstr>НачалоНедели</vt:lpstr>
      <vt:lpstr>Август!Область_печати</vt:lpstr>
      <vt:lpstr>Апрель!Область_печати</vt:lpstr>
      <vt:lpstr>Декабрь!Область_печати</vt:lpstr>
      <vt:lpstr>Июль!Область_печати</vt:lpstr>
      <vt:lpstr>Июнь!Область_печати</vt:lpstr>
      <vt:lpstr>Май!Область_печати</vt:lpstr>
      <vt:lpstr>Март!Область_печати</vt:lpstr>
      <vt:lpstr>Ноябрь!Область_печати</vt:lpstr>
      <vt:lpstr>Октябрь!Область_печати</vt:lpstr>
      <vt:lpstr>Сентябрь!Область_печати</vt:lpstr>
      <vt:lpstr>Февраль!Область_печати</vt:lpstr>
      <vt:lpstr>Январь!Область_печати</vt:lpstr>
      <vt:lpstr>ОбластьЗаголовкаСтолбца1..H12.1</vt:lpstr>
      <vt:lpstr>ОбластьЗаголовкаСтолбца1..H12.10</vt:lpstr>
      <vt:lpstr>ОбластьЗаголовкаСтолбца1..H12.11</vt:lpstr>
      <vt:lpstr>ОбластьЗаголовкаСтолбца1..H12.12</vt:lpstr>
      <vt:lpstr>ОбластьЗаголовкаСтолбца1..H12.2</vt:lpstr>
      <vt:lpstr>ОбластьЗаголовкаСтолбца1..H12.3</vt:lpstr>
      <vt:lpstr>ОбластьЗаголовкаСтолбца1..H12.4</vt:lpstr>
      <vt:lpstr>ОбластьЗаголовкаСтолбца1..H12.5</vt:lpstr>
      <vt:lpstr>ОбластьЗаголовкаСтолбца1..H12.6</vt:lpstr>
      <vt:lpstr>ОбластьЗаголовкаСтолбца1..H12.7</vt:lpstr>
      <vt:lpstr>ОбластьЗаголовкаСтолбца1..H12.8</vt:lpstr>
      <vt:lpstr>ОбластьЗаголовкаСтолбца1..H12.9</vt:lpstr>
      <vt:lpstr>ОбластьЗаголовкаСтолбца2..C14.1</vt:lpstr>
      <vt:lpstr>ОбластьЗаголовкаСтолбца2..C14.10</vt:lpstr>
      <vt:lpstr>ОбластьЗаголовкаСтолбца2..C14.11</vt:lpstr>
      <vt:lpstr>ОбластьЗаголовкаСтолбца2..C14.12</vt:lpstr>
      <vt:lpstr>ОбластьЗаголовкаСтолбца2..C14.2</vt:lpstr>
      <vt:lpstr>ОбластьЗаголовкаСтолбца2..C14.3</vt:lpstr>
      <vt:lpstr>ОбластьЗаголовкаСтолбца2..C14.4</vt:lpstr>
      <vt:lpstr>ОбластьЗаголовкаСтолбца2..C14.5</vt:lpstr>
      <vt:lpstr>ОбластьЗаголовкаСтолбца2..C14.6</vt:lpstr>
      <vt:lpstr>ОбластьЗаголовкаСтолбца2..C14.7</vt:lpstr>
      <vt:lpstr>ОбластьЗаголовкаСтолбца2..C14.8</vt:lpstr>
      <vt:lpstr>ОбластьЗаголовкаСтолбца2..C14.9</vt:lpstr>
      <vt:lpstr>ОбластьЗаголовкаСтроки1..K3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2024-04-22T08:33:48Z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